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studentsloyola-my.sharepoint.com/personal/lzscheifele_loyola_edu/Documents/Desktop/"/>
    </mc:Choice>
  </mc:AlternateContent>
  <xr:revisionPtr revIDLastSave="0" documentId="8_{876B312C-67CD-457A-847A-BFB24F140C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wGbXl1wXxER1Aa/WItjoJEa3qog=="/>
    </ext>
  </extLst>
</workbook>
</file>

<file path=xl/calcChain.xml><?xml version="1.0" encoding="utf-8"?>
<calcChain xmlns="http://schemas.openxmlformats.org/spreadsheetml/2006/main">
  <c r="H41" i="1" l="1"/>
  <c r="H36" i="1"/>
  <c r="H35" i="1"/>
  <c r="H33" i="1"/>
  <c r="H32" i="1"/>
  <c r="H31" i="1"/>
  <c r="H30" i="1"/>
  <c r="H28" i="1"/>
  <c r="H27" i="1"/>
  <c r="H26" i="1"/>
  <c r="H25" i="1"/>
  <c r="D23" i="1"/>
  <c r="H22" i="1"/>
  <c r="H21" i="1"/>
  <c r="H19" i="1"/>
  <c r="G19" i="1"/>
  <c r="H18" i="1"/>
  <c r="H17" i="1"/>
  <c r="H16" i="1"/>
  <c r="H15" i="1"/>
  <c r="D13" i="1"/>
  <c r="H12" i="1"/>
  <c r="H11" i="1"/>
  <c r="H10" i="1"/>
  <c r="H9" i="1"/>
  <c r="H8" i="1"/>
  <c r="G8" i="1"/>
  <c r="H7" i="1"/>
  <c r="H6" i="1"/>
  <c r="H5" i="1"/>
  <c r="H3" i="1"/>
  <c r="H2" i="1"/>
  <c r="H37" i="1" l="1"/>
  <c r="H13" i="1"/>
  <c r="H23" i="1"/>
  <c r="H43" i="1" l="1"/>
</calcChain>
</file>

<file path=xl/sharedStrings.xml><?xml version="1.0" encoding="utf-8"?>
<sst xmlns="http://schemas.openxmlformats.org/spreadsheetml/2006/main" count="150" uniqueCount="101">
  <si>
    <t>Item</t>
  </si>
  <si>
    <t>How to prep</t>
  </si>
  <si>
    <t>Cost</t>
  </si>
  <si>
    <t>Amount per purchased unit</t>
  </si>
  <si>
    <t>Amount needed per student</t>
  </si>
  <si>
    <t>Each purchased unit makes enough for how many students or groups</t>
  </si>
  <si>
    <t>Cost per student</t>
  </si>
  <si>
    <t>Supplier</t>
  </si>
  <si>
    <t>Day 1: Homemade agar and microbes</t>
  </si>
  <si>
    <t>agar</t>
  </si>
  <si>
    <t>2g in 50 ml water in 100 ml bottle</t>
  </si>
  <si>
    <t>500g</t>
  </si>
  <si>
    <t>2g</t>
  </si>
  <si>
    <t>Carolina</t>
  </si>
  <si>
    <t>Apex Powdered Agar, 500g, Bacteriological Grade, 500g/Unit: Amazon.com: Industrial &amp; Scientific</t>
  </si>
  <si>
    <t>glass bottles for agar</t>
  </si>
  <si>
    <t>fill with agar as described above</t>
  </si>
  <si>
    <t>Amazon</t>
  </si>
  <si>
    <t>Amazon.com: Kingrol 16 Pack 8 oz Hot Sauce Bottles with Leak Proof Screw Caps, Wide Mouth Glass Bottles with Lids for Milk, Beverages, Oil, Salad Dressing : Home &amp; Kitchen</t>
  </si>
  <si>
    <t>sugar</t>
  </si>
  <si>
    <t>2 tsp in 15 ml conical tube</t>
  </si>
  <si>
    <t>beef bullion cube</t>
  </si>
  <si>
    <t>1 per student/group</t>
  </si>
  <si>
    <t>https://www.amazon.com/Herb-Ox-Beef-Cubes-3-25-oz/dp/B006HTDECY/ref=sr_1_7?dchild=1&amp;keywords=beef+bouillon+cubes&amp;qid=1610673070&amp;sr=8-7</t>
  </si>
  <si>
    <t>petri dishes</t>
  </si>
  <si>
    <t>4 per student/group</t>
  </si>
  <si>
    <t>Thomas 7453 Petri Dish, Stackable, Sterile, Bulk, 100 x 15 mm Size (Pack of 500): Amazon.com: Industrial &amp; Scientific</t>
  </si>
  <si>
    <t>Sterile cotton swabs</t>
  </si>
  <si>
    <t>4 per group</t>
  </si>
  <si>
    <t>200 total</t>
  </si>
  <si>
    <t>https://www.amazon.com/Cotton-Tip-Applicator-Sterile-100/dp/B000BI3M60/ref=sr_1_5?dchild=1&amp;keywords=sterile+cotton+swabs&amp;qid=1610673141&amp;sr=8-5</t>
  </si>
  <si>
    <t>parafilm</t>
  </si>
  <si>
    <t>4 strips per group</t>
  </si>
  <si>
    <t>125 feet</t>
  </si>
  <si>
    <t>0.33 feet</t>
  </si>
  <si>
    <t>Amazon.com : Parafilm M PM996 All Purpose Laboratory Film : Science Lab Supplies : Electronics</t>
  </si>
  <si>
    <t>marker</t>
  </si>
  <si>
    <t>1 per student or group</t>
  </si>
  <si>
    <t>Amazon.com : Amazon Basics Fine Point Tip Permanent Markers, Black, 12-Pack : Office Products</t>
  </si>
  <si>
    <t>hand sanitizer</t>
  </si>
  <si>
    <t>2 squirts in 15 ml conical</t>
  </si>
  <si>
    <t>32 oz</t>
  </si>
  <si>
    <t>0.25 oz</t>
  </si>
  <si>
    <t>Amazon.com : Superfy Hand Sanitizer Gel with Pump, 2 Pack of 16 oz, Press Hand Washer with 70% Alcohol Quick-drying (32oz total) : Health &amp; Household</t>
  </si>
  <si>
    <t>pasteur pipette</t>
  </si>
  <si>
    <t>1 per group</t>
  </si>
  <si>
    <t>Individually Wrapped Transfer Pipettes, 3ml Disposable Calibrated Droppers. 250 Individual Blister Packs per Bag. Pre-Sterilized. RNase, DNase, and DNA Free.: Amazon.com: Industrial &amp; Scientific</t>
  </si>
  <si>
    <t>15 ml conical tube</t>
  </si>
  <si>
    <t>Globe Scientific 6285 Polypropylene Centrifuge Tube with Attached Blue Flat Top Screw Cap, Sterile, Printed Graduation, Bag Pack, 15mL Capacity (Case of 500): Science Lab Centrifuge Tubes: Amazon.com: Industrial &amp; Scientific</t>
  </si>
  <si>
    <t>Total</t>
  </si>
  <si>
    <t>Day 2: Algae Blooms</t>
  </si>
  <si>
    <t>bacteria-Nannochloropsis</t>
  </si>
  <si>
    <t>1 ml per group</t>
  </si>
  <si>
    <t>50 ml</t>
  </si>
  <si>
    <t>1 ml</t>
  </si>
  <si>
    <t>Algae Research Supply Algae Culture-Nannochloropsis, Perfect for School Science Fairs/Projects, Experiments &amp; Classrooms: Science Gifts: Amazon.com: Industrial &amp; Scientific</t>
  </si>
  <si>
    <t>Plastic Containers with lids</t>
  </si>
  <si>
    <t>1 set of 3 per group</t>
  </si>
  <si>
    <t>Packs of 60</t>
  </si>
  <si>
    <t>Amazon.com: 8 OZ Plastic Jars with Lids, (Dabacc) 24 Pack Clear Plastic Slime Containers for Kitchen and Household Food Storage of Dry Goods, Creams and More, BPA Free: Home &amp; Kitchen</t>
  </si>
  <si>
    <t>Liquid plant fertilizer</t>
  </si>
  <si>
    <t>a couple ml in a 15 ml conical</t>
  </si>
  <si>
    <t>8 oz</t>
  </si>
  <si>
    <t>0.1 oz</t>
  </si>
  <si>
    <t>https://www.amazon.com/Schultz-Purpose-Plant-10-15-10-1012/dp/B00BARNKVI/ref=psdc_3752891_t1_B002PY3PPQ?th=1</t>
  </si>
  <si>
    <t>sterile pasteur pipette</t>
  </si>
  <si>
    <t>3 per group</t>
  </si>
  <si>
    <t>foil</t>
  </si>
  <si>
    <t>labels</t>
  </si>
  <si>
    <t>Amazon.com : Avery Self-Adhesive Removable Labels, 0.5 x 1.75 Inches, White, 840 per Pack (05422) : Labels For Jars : Office Products</t>
  </si>
  <si>
    <t>markers</t>
  </si>
  <si>
    <t>Day 3: Winogradsky Columns</t>
  </si>
  <si>
    <t>chalk</t>
  </si>
  <si>
    <t>https://www.amazon.com/Crayola-White-Chalk-each-51-0320/dp/B00CEH7W9E/ref=sr_1_5?dchild=1&amp;keywords=chalk&amp;qid=1610661808&amp;sr=8-5&amp;th=1</t>
  </si>
  <si>
    <t>plastic bottles</t>
  </si>
  <si>
    <t>DEPEPE 16 Pack 16oz Reusable Plastic Bottles with Caps, Empty PET Juice Bottle with Lids for Juicing, Smoothies, Drink, Water Containers: Amazon.com: Industrial &amp; Scientific</t>
  </si>
  <si>
    <t>water bottle with water</t>
  </si>
  <si>
    <t>wooden sticks</t>
  </si>
  <si>
    <t>2 per student or group</t>
  </si>
  <si>
    <t>Amazon.com: Puritan Applicators, Puritan Medical Products - Model 807 - Pack of 1000 - Model 807 : Industrial &amp; Scientific</t>
  </si>
  <si>
    <t>tums</t>
  </si>
  <si>
    <t>https://www.amazon.com/dp/B0009RF8TW?psc=1&amp;ref=ppx_yo2_dt_b_product_details</t>
  </si>
  <si>
    <t>paper funnels</t>
  </si>
  <si>
    <t>2 per group</t>
  </si>
  <si>
    <t>Dot Red - Recyclable Paper Cone Funnel 50ct, 10 oz Disposable {Tazas de cono de embudo} (1 Pack, 50ct): Amazon.com: Industrial &amp; Scientific</t>
  </si>
  <si>
    <t>mixing container</t>
  </si>
  <si>
    <t>Amazon.com: Reditainer Deli Food Storage Containers with Lid, 64-Ounce, 16-Pack : Home &amp; Kitchen</t>
  </si>
  <si>
    <t>Sheet of paper</t>
  </si>
  <si>
    <t>scissors</t>
  </si>
  <si>
    <t>Amazon.com : Westcott Right- &amp; Left-Handed Scissors For Kids, 5’’ Blunt Safety Scissors, Assorted, 6 Pack (16454) : Office Products</t>
  </si>
  <si>
    <t>mixing spoons</t>
  </si>
  <si>
    <t>Amazon.com: 12- Inch Wooden Kitchen Spoons Baking Mixing Serving Craft Utensils Bulk Oval Spoon Puppets Long Handle Beechwood For Woodburning &amp; Different Occasions - Set of 24 - MR. WOODWARE: Home &amp; Kitchen</t>
  </si>
  <si>
    <t>Day 4: Microscopy</t>
  </si>
  <si>
    <t>Pocket microscopes</t>
  </si>
  <si>
    <t>Amazon.com : 60x-100x Pocket Microscope,Handheld Mini Microscope with LED UV Lighted Zoom,Smartphone Holder,Portable Microscope Gifts for Kids Students Microbiological Observation Preschool Home Study : Electronics</t>
  </si>
  <si>
    <t>Hand magnifier</t>
  </si>
  <si>
    <t>Thomas Sci</t>
  </si>
  <si>
    <t>Clear Plastic Magnifier (thomassci.com)</t>
  </si>
  <si>
    <t>Overall total</t>
  </si>
  <si>
    <t>Link</t>
  </si>
  <si>
    <t>2 per group; used for hand sanitizer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</si>
</sst>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</font>
    <font>
      <u/>
      <sz val="10"/>
      <color rgb="FF0563C1"/>
      <name val="Calibri"/>
      <family val="2"/>
    </font>
    <font>
      <u/>
      <sz val="10"/>
      <color rgb="FF0563C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6" fillId="0" borderId="0" xfId="1" applyFont="1" applyAlignment="1"/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164" fontId="4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dp/B09KSZ9K4N/ref=sspa_dk_detail_4%3Fpsc=1&amp;pd_rd_i=B09KSZ9K4N&amp;pd_rd_w=i65Ys&amp;pf_rd_p=0c758152-61cd-452f-97a6-17f070f654b8&amp;pd_rd_wg=wVBZW&amp;pf_rd_r=NXVKHC4XB8YY00BQMSSV&amp;pd_rd_r=5b78e536-8eb9-4386-bda8-a53bb5753574&amp;s=industrial" TargetMode="External"/><Relationship Id="rId13" Type="http://schemas.openxmlformats.org/officeDocument/2006/relationships/hyperlink" Target="https://www.amazon.com/Schultz-Purpose-Plant-10-15-10-1012/dp/B00BARNKVI/ref=psdc_3752891_t1_B002PY3PPQ?th=1" TargetMode="External"/><Relationship Id="rId18" Type="http://schemas.openxmlformats.org/officeDocument/2006/relationships/hyperlink" Target="https://www.amazon.com/dp/B08LV7BLFS?ref=ppx_yo2_dt_b_product_details&amp;th=1" TargetMode="External"/><Relationship Id="rId26" Type="http://schemas.openxmlformats.org/officeDocument/2006/relationships/hyperlink" Target="https://www.amazon.com/dp/B07J471T2G?psc=1&amp;ref=ppx_yo2_dt_b_product_details" TargetMode="External"/><Relationship Id="rId3" Type="http://schemas.openxmlformats.org/officeDocument/2006/relationships/hyperlink" Target="https://www.amazon.com/Thomas-7453-Petri-Stackable-Sterile/dp/B01MY2WY3S" TargetMode="External"/><Relationship Id="rId21" Type="http://schemas.openxmlformats.org/officeDocument/2006/relationships/hyperlink" Target="https://www.amazon.com/Puritan-Applicators-Medical-Products-Model/dp/B001V38YJY/ref=sr_1_3?keywords=puritan+807&amp;qid=1646755239&amp;sr=8-3" TargetMode="External"/><Relationship Id="rId7" Type="http://schemas.openxmlformats.org/officeDocument/2006/relationships/hyperlink" Target="https://www.amazon.com/dp/B089ZXCGTG?ref=nb_sb_ss_w_as-ypp-rep_ypp_rep_k0_1_14&amp;amp&amp;crid=34JJZNMQROEHK&amp;amp&amp;sprefix=hand+sanitizer" TargetMode="External"/><Relationship Id="rId12" Type="http://schemas.openxmlformats.org/officeDocument/2006/relationships/hyperlink" Target="https://www.amazon.com/Globe-Scientific-6285-Polypropylene-Centrifuge/dp/B003T3V7VG/ref=sr_1_6?keywords=15ml+conical+tubes+with+caps&amp;qid=1646623118&amp;sprefix=15+ml+conical+tube%2Caps%2C950&amp;sr=8-6" TargetMode="External"/><Relationship Id="rId17" Type="http://schemas.openxmlformats.org/officeDocument/2006/relationships/hyperlink" Target="https://www.amazon.com/Crayola-White-Chalk-each-51-0320/dp/B00CEH7W9E/ref=sr_1_5?dchild=1&amp;keywords=chalk&amp;qid=1610661808&amp;sr=8-5&amp;th=1" TargetMode="External"/><Relationship Id="rId25" Type="http://schemas.openxmlformats.org/officeDocument/2006/relationships/hyperlink" Target="https://www.amazon.com/gp/product/B06XPT1LJQ/ref=ppx_yo_dt_b_asin_title_o00_s00?ie=UTF8&amp;psc=1" TargetMode="External"/><Relationship Id="rId2" Type="http://schemas.openxmlformats.org/officeDocument/2006/relationships/hyperlink" Target="https://www.amazon.com/Herb-Ox-Beef-Cubes-3-25-oz/dp/B006HTDECY/ref=sr_1_7?dchild=1&amp;keywords=beef+bouillon+cubes&amp;qid=1610673070&amp;sr=8-7" TargetMode="External"/><Relationship Id="rId16" Type="http://schemas.openxmlformats.org/officeDocument/2006/relationships/hyperlink" Target="https://www.amazon.com/dp/B01DN8TPG0?ref=ppx_yo2_dt_b_product_details&amp;th=1" TargetMode="External"/><Relationship Id="rId20" Type="http://schemas.openxmlformats.org/officeDocument/2006/relationships/hyperlink" Target="https://www.amazon.com/dp/B01DN8TPG0?ref=ppx_yo2_dt_b_product_details&amp;th=1" TargetMode="External"/><Relationship Id="rId29" Type="http://schemas.openxmlformats.org/officeDocument/2006/relationships/hyperlink" Target="https://www.amazon.com/Apex-Powdered-Agar-Bacteriological-Grade/dp/B01JKCC3H6/ref=sr_1_1?crid=25EQVZUB5EAPH&amp;keywords=bacteriological%2Bagar&amp;qid=1646623368&amp;sprefix=bacteriological%2Bagar%2Caps%2C95&amp;sr=8-1&amp;th=1" TargetMode="External"/><Relationship Id="rId1" Type="http://schemas.openxmlformats.org/officeDocument/2006/relationships/hyperlink" Target="https://www.amazon.com/dp/B091FM9QXM?psc=1&amp;ref=ppx_yo2_dt_b_product_details" TargetMode="External"/><Relationship Id="rId6" Type="http://schemas.openxmlformats.org/officeDocument/2006/relationships/hyperlink" Target="https://www.amazon.com/dp/B01DN8TPG0?ref=ppx_yo2_dt_b_product_details&amp;th=1" TargetMode="External"/><Relationship Id="rId11" Type="http://schemas.openxmlformats.org/officeDocument/2006/relationships/hyperlink" Target="https://www.amazon.com/dp/B0823Y8B6B?psc=1&amp;ref=ppx_yo2_dt_b_product_details" TargetMode="External"/><Relationship Id="rId24" Type="http://schemas.openxmlformats.org/officeDocument/2006/relationships/hyperlink" Target="https://www.amazon.com/dp/B0788S9969?psc=1&amp;ref=ppx_yo2_dt_b_product_details" TargetMode="External"/><Relationship Id="rId5" Type="http://schemas.openxmlformats.org/officeDocument/2006/relationships/hyperlink" Target="https://www.amazon.com/Parafilm-PM-996-Purpose-Laboratory-Film/dp/B004VQP6CQ/ref=sr_1_3?crid=3TLHTC0J8G2Y2&amp;keywords=parafilm&amp;qid=1646621195&amp;sprefix=parafilm%2Caps%2C114&amp;sr=8-3" TargetMode="External"/><Relationship Id="rId15" Type="http://schemas.openxmlformats.org/officeDocument/2006/relationships/hyperlink" Target="https://www.amazon.com/dp/B00007M5GI?psc=1&amp;ref=ppx_yo2_dt_b_product_details" TargetMode="External"/><Relationship Id="rId23" Type="http://schemas.openxmlformats.org/officeDocument/2006/relationships/hyperlink" Target="https://www.amazon.com/dp/B0758GDZS7?psc=1&amp;ref=ppx_yo2_dt_b_product_details" TargetMode="External"/><Relationship Id="rId28" Type="http://schemas.openxmlformats.org/officeDocument/2006/relationships/hyperlink" Target="https://www.thomassci.com/Equipment-E-through-K-Education-Education-Physics-Optics/_/Clear-Plastic-Magnifier" TargetMode="External"/><Relationship Id="rId10" Type="http://schemas.openxmlformats.org/officeDocument/2006/relationships/hyperlink" Target="https://www.amazon.com/dp/B00DD5KB1C?psc=1&amp;ref=ppx_yo2_dt_b_product_details" TargetMode="External"/><Relationship Id="rId19" Type="http://schemas.openxmlformats.org/officeDocument/2006/relationships/hyperlink" Target="https://www.amazon.com/dp/B00007M5GI?psc=1&amp;ref=ppx_yo2_dt_b_product_details" TargetMode="External"/><Relationship Id="rId4" Type="http://schemas.openxmlformats.org/officeDocument/2006/relationships/hyperlink" Target="https://www.amazon.com/Cotton-Tip-Applicator-Sterile-100/dp/B000BI3M60/ref=sr_1_5?dchild=1&amp;keywords=sterile+cotton+swabs&amp;qid=1610673141&amp;sr=8-5" TargetMode="External"/><Relationship Id="rId9" Type="http://schemas.openxmlformats.org/officeDocument/2006/relationships/hyperlink" Target="https://www.amazon.com/Globe-Scientific-6285-Polypropylene-Centrifuge/dp/B003T3V7VG/ref=sr_1_6?keywords=15ml+conical+tubes+with+caps&amp;qid=1646623118&amp;sprefix=15+ml+conical+tube%2Caps%2C950&amp;sr=8-6" TargetMode="External"/><Relationship Id="rId14" Type="http://schemas.openxmlformats.org/officeDocument/2006/relationships/hyperlink" Target="https://www.amazon.com/dp/B09KSZ9K4N/ref=sspa_dk_detail_4%3Fpsc=1&amp;pd_rd_i=B09KSZ9K4N&amp;pd_rd_w=i65Ys&amp;pf_rd_p=0c758152-61cd-452f-97a6-17f070f654b8&amp;pd_rd_wg=wVBZW&amp;pf_rd_r=NXVKHC4XB8YY00BQMSSV&amp;pd_rd_r=5b78e536-8eb9-4386-bda8-a53bb5753574&amp;s=industrial" TargetMode="External"/><Relationship Id="rId22" Type="http://schemas.openxmlformats.org/officeDocument/2006/relationships/hyperlink" Target="https://www.amazon.com/dp/B0009RF8TW?psc=1&amp;ref=ppx_yo2_dt_b_product_details" TargetMode="External"/><Relationship Id="rId27" Type="http://schemas.openxmlformats.org/officeDocument/2006/relationships/hyperlink" Target="https://www.amazon.com/dp/B095C1W19G?psc=1&amp;ref=ppx_yo2_dt_b_product_details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0"/>
  <sheetViews>
    <sheetView tabSelected="1" view="pageLayout" zoomScaleNormal="100" workbookViewId="0">
      <selection activeCell="C3" sqref="C3"/>
    </sheetView>
  </sheetViews>
  <sheetFormatPr defaultColWidth="14.453125" defaultRowHeight="13" x14ac:dyDescent="0.3"/>
  <cols>
    <col min="1" max="1" width="10.54296875" style="1" customWidth="1"/>
    <col min="2" max="2" width="21" style="1" customWidth="1"/>
    <col min="3" max="3" width="26" style="1" customWidth="1"/>
    <col min="4" max="4" width="6.90625" style="1" customWidth="1"/>
    <col min="5" max="5" width="8.81640625" style="1" customWidth="1"/>
    <col min="6" max="6" width="7.54296875" style="1" customWidth="1"/>
    <col min="7" max="7" width="15.453125" style="1" customWidth="1"/>
    <col min="8" max="8" width="10.81640625" style="1" customWidth="1"/>
    <col min="9" max="9" width="10.08984375" style="1" customWidth="1"/>
    <col min="10" max="10" width="168.08984375" style="1" customWidth="1"/>
    <col min="11" max="25" width="8.7265625" style="1" customWidth="1"/>
    <col min="26" max="16384" width="14.453125" style="1"/>
  </cols>
  <sheetData>
    <row r="1" spans="1:11" ht="52" x14ac:dyDescent="0.3">
      <c r="B1" s="2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 t="s">
        <v>99</v>
      </c>
    </row>
    <row r="2" spans="1:11" x14ac:dyDescent="0.3">
      <c r="A2" s="6" t="s">
        <v>8</v>
      </c>
      <c r="B2" s="7" t="s">
        <v>9</v>
      </c>
      <c r="C2" s="7" t="s">
        <v>10</v>
      </c>
      <c r="D2" s="8">
        <v>92.8</v>
      </c>
      <c r="E2" s="9" t="s">
        <v>11</v>
      </c>
      <c r="F2" s="9" t="s">
        <v>12</v>
      </c>
      <c r="G2" s="9">
        <v>250</v>
      </c>
      <c r="H2" s="10">
        <f>92.8/250</f>
        <v>0.37119999999999997</v>
      </c>
      <c r="I2" s="9" t="s">
        <v>13</v>
      </c>
      <c r="J2" s="11" t="s">
        <v>14</v>
      </c>
    </row>
    <row r="3" spans="1:11" x14ac:dyDescent="0.3">
      <c r="A3" s="12"/>
      <c r="B3" s="7" t="s">
        <v>15</v>
      </c>
      <c r="C3" s="7" t="s">
        <v>16</v>
      </c>
      <c r="D3" s="8">
        <v>26.89</v>
      </c>
      <c r="E3" s="9">
        <v>16</v>
      </c>
      <c r="F3" s="9">
        <v>1</v>
      </c>
      <c r="G3" s="9">
        <v>16</v>
      </c>
      <c r="H3" s="10">
        <f>26.89/16</f>
        <v>1.680625</v>
      </c>
      <c r="I3" s="9" t="s">
        <v>17</v>
      </c>
      <c r="J3" s="13" t="s">
        <v>18</v>
      </c>
    </row>
    <row r="4" spans="1:11" x14ac:dyDescent="0.3">
      <c r="A4" s="12"/>
      <c r="B4" s="7" t="s">
        <v>19</v>
      </c>
      <c r="C4" s="7" t="s">
        <v>20</v>
      </c>
      <c r="D4" s="8"/>
      <c r="E4" s="9"/>
      <c r="F4" s="9"/>
      <c r="G4" s="9"/>
      <c r="H4" s="10"/>
      <c r="I4" s="9"/>
    </row>
    <row r="5" spans="1:11" x14ac:dyDescent="0.3">
      <c r="A5" s="12"/>
      <c r="B5" s="7" t="s">
        <v>21</v>
      </c>
      <c r="C5" s="7" t="s">
        <v>22</v>
      </c>
      <c r="D5" s="8">
        <v>6.96</v>
      </c>
      <c r="E5" s="9">
        <v>25</v>
      </c>
      <c r="F5" s="9">
        <v>1</v>
      </c>
      <c r="G5" s="9">
        <v>25</v>
      </c>
      <c r="H5" s="10">
        <f>6/96/25</f>
        <v>2.5000000000000001E-3</v>
      </c>
      <c r="I5" s="7" t="s">
        <v>17</v>
      </c>
      <c r="J5" s="13" t="s">
        <v>23</v>
      </c>
    </row>
    <row r="6" spans="1:11" x14ac:dyDescent="0.3">
      <c r="A6" s="12"/>
      <c r="B6" s="7" t="s">
        <v>24</v>
      </c>
      <c r="C6" s="7" t="s">
        <v>25</v>
      </c>
      <c r="D6" s="8">
        <v>79.17</v>
      </c>
      <c r="E6" s="9">
        <v>500</v>
      </c>
      <c r="F6" s="9">
        <v>4</v>
      </c>
      <c r="G6" s="9">
        <v>125</v>
      </c>
      <c r="H6" s="10">
        <f>D6/125</f>
        <v>0.63336000000000003</v>
      </c>
      <c r="I6" s="9"/>
      <c r="J6" s="13" t="s">
        <v>26</v>
      </c>
    </row>
    <row r="7" spans="1:11" x14ac:dyDescent="0.3">
      <c r="A7" s="12"/>
      <c r="B7" s="7" t="s">
        <v>27</v>
      </c>
      <c r="C7" s="7" t="s">
        <v>28</v>
      </c>
      <c r="D7" s="8">
        <v>6.74</v>
      </c>
      <c r="E7" s="9" t="s">
        <v>29</v>
      </c>
      <c r="F7" s="9">
        <v>4</v>
      </c>
      <c r="G7" s="9">
        <v>50</v>
      </c>
      <c r="H7" s="10">
        <f>6.74/50</f>
        <v>0.1348</v>
      </c>
      <c r="I7" s="7" t="s">
        <v>17</v>
      </c>
      <c r="J7" s="14" t="s">
        <v>30</v>
      </c>
    </row>
    <row r="8" spans="1:11" x14ac:dyDescent="0.3">
      <c r="A8" s="12"/>
      <c r="B8" s="7" t="s">
        <v>31</v>
      </c>
      <c r="C8" s="9" t="s">
        <v>32</v>
      </c>
      <c r="D8" s="8">
        <v>21</v>
      </c>
      <c r="E8" s="9" t="s">
        <v>33</v>
      </c>
      <c r="F8" s="9" t="s">
        <v>34</v>
      </c>
      <c r="G8" s="15">
        <f>125/0.33</f>
        <v>378.78787878787875</v>
      </c>
      <c r="H8" s="10">
        <f>21.6/378</f>
        <v>5.7142857142857148E-2</v>
      </c>
      <c r="I8" s="9" t="s">
        <v>17</v>
      </c>
      <c r="J8" s="13" t="s">
        <v>35</v>
      </c>
    </row>
    <row r="9" spans="1:11" x14ac:dyDescent="0.3">
      <c r="A9" s="12"/>
      <c r="B9" s="7" t="s">
        <v>36</v>
      </c>
      <c r="C9" s="9" t="s">
        <v>37</v>
      </c>
      <c r="D9" s="8">
        <v>5.45</v>
      </c>
      <c r="E9" s="9">
        <v>12</v>
      </c>
      <c r="F9" s="9">
        <v>1</v>
      </c>
      <c r="G9" s="9">
        <v>12</v>
      </c>
      <c r="H9" s="10">
        <f>5.45/12</f>
        <v>0.45416666666666666</v>
      </c>
      <c r="I9" s="9" t="s">
        <v>17</v>
      </c>
      <c r="J9" s="13" t="s">
        <v>38</v>
      </c>
    </row>
    <row r="10" spans="1:11" x14ac:dyDescent="0.3">
      <c r="A10" s="12"/>
      <c r="B10" s="7" t="s">
        <v>39</v>
      </c>
      <c r="C10" s="9" t="s">
        <v>40</v>
      </c>
      <c r="D10" s="8">
        <v>6.99</v>
      </c>
      <c r="E10" s="9" t="s">
        <v>41</v>
      </c>
      <c r="F10" s="9" t="s">
        <v>42</v>
      </c>
      <c r="G10" s="9">
        <v>128</v>
      </c>
      <c r="H10" s="10">
        <f>6.99/128</f>
        <v>5.4609375000000002E-2</v>
      </c>
      <c r="I10" s="9" t="s">
        <v>17</v>
      </c>
      <c r="J10" s="13" t="s">
        <v>43</v>
      </c>
    </row>
    <row r="11" spans="1:11" x14ac:dyDescent="0.3">
      <c r="A11" s="12"/>
      <c r="B11" s="7" t="s">
        <v>44</v>
      </c>
      <c r="C11" s="9" t="s">
        <v>45</v>
      </c>
      <c r="D11" s="8">
        <v>27.99</v>
      </c>
      <c r="E11" s="9">
        <v>250</v>
      </c>
      <c r="F11" s="9">
        <v>1</v>
      </c>
      <c r="G11" s="9">
        <v>250</v>
      </c>
      <c r="H11" s="10">
        <f>27.99/250</f>
        <v>0.11195999999999999</v>
      </c>
      <c r="I11" s="9" t="s">
        <v>17</v>
      </c>
      <c r="J11" s="13" t="s">
        <v>46</v>
      </c>
    </row>
    <row r="12" spans="1:11" ht="26" x14ac:dyDescent="0.3">
      <c r="A12" s="12"/>
      <c r="B12" s="9" t="s">
        <v>47</v>
      </c>
      <c r="C12" s="9" t="s">
        <v>100</v>
      </c>
      <c r="D12" s="8">
        <v>74.989999999999995</v>
      </c>
      <c r="E12" s="9">
        <v>500</v>
      </c>
      <c r="F12" s="9">
        <v>2</v>
      </c>
      <c r="G12" s="9">
        <v>250</v>
      </c>
      <c r="H12" s="10">
        <f>74.99/250</f>
        <v>0.29996</v>
      </c>
      <c r="I12" s="9" t="s">
        <v>17</v>
      </c>
      <c r="J12" s="13" t="s">
        <v>48</v>
      </c>
    </row>
    <row r="13" spans="1:11" x14ac:dyDescent="0.3">
      <c r="A13" s="12"/>
      <c r="B13" s="16" t="s">
        <v>49</v>
      </c>
      <c r="C13" s="9"/>
      <c r="D13" s="17">
        <f>SUM(D2:D12)</f>
        <v>348.98</v>
      </c>
      <c r="E13" s="16"/>
      <c r="F13" s="16"/>
      <c r="G13" s="16"/>
      <c r="H13" s="18">
        <f>SUM(H2:H12)</f>
        <v>3.8003238988095234</v>
      </c>
      <c r="I13" s="9"/>
    </row>
    <row r="14" spans="1:11" x14ac:dyDescent="0.3">
      <c r="D14" s="19"/>
      <c r="H14" s="20"/>
    </row>
    <row r="15" spans="1:11" x14ac:dyDescent="0.3">
      <c r="A15" s="6" t="s">
        <v>50</v>
      </c>
      <c r="B15" s="7" t="s">
        <v>51</v>
      </c>
      <c r="C15" s="7" t="s">
        <v>52</v>
      </c>
      <c r="D15" s="8">
        <v>19.95</v>
      </c>
      <c r="E15" s="9" t="s">
        <v>53</v>
      </c>
      <c r="F15" s="9" t="s">
        <v>54</v>
      </c>
      <c r="G15" s="9">
        <v>50</v>
      </c>
      <c r="H15" s="10">
        <f>19.95/50</f>
        <v>0.39899999999999997</v>
      </c>
      <c r="I15" s="7" t="s">
        <v>17</v>
      </c>
      <c r="J15" s="13" t="s">
        <v>55</v>
      </c>
      <c r="K15" s="21"/>
    </row>
    <row r="16" spans="1:11" x14ac:dyDescent="0.3">
      <c r="A16" s="12"/>
      <c r="B16" s="7" t="s">
        <v>56</v>
      </c>
      <c r="C16" s="7" t="s">
        <v>57</v>
      </c>
      <c r="D16" s="8">
        <v>16.59</v>
      </c>
      <c r="E16" s="7" t="s">
        <v>58</v>
      </c>
      <c r="F16" s="7">
        <v>3</v>
      </c>
      <c r="G16" s="7">
        <v>20</v>
      </c>
      <c r="H16" s="8">
        <f>16.59/20</f>
        <v>0.82950000000000002</v>
      </c>
      <c r="I16" s="9" t="s">
        <v>17</v>
      </c>
      <c r="J16" s="13" t="s">
        <v>59</v>
      </c>
    </row>
    <row r="17" spans="1:10" ht="26" x14ac:dyDescent="0.3">
      <c r="A17" s="12"/>
      <c r="B17" s="9" t="s">
        <v>47</v>
      </c>
      <c r="C17" s="9" t="s">
        <v>45</v>
      </c>
      <c r="D17" s="8">
        <v>74.989999999999995</v>
      </c>
      <c r="E17" s="9">
        <v>500</v>
      </c>
      <c r="F17" s="9">
        <v>1</v>
      </c>
      <c r="G17" s="9">
        <v>500</v>
      </c>
      <c r="H17" s="10">
        <f>74.99/500</f>
        <v>0.14998</v>
      </c>
      <c r="I17" s="9" t="s">
        <v>17</v>
      </c>
      <c r="J17" s="13" t="s">
        <v>48</v>
      </c>
    </row>
    <row r="18" spans="1:10" x14ac:dyDescent="0.3">
      <c r="A18" s="12"/>
      <c r="B18" s="7" t="s">
        <v>60</v>
      </c>
      <c r="C18" s="7" t="s">
        <v>61</v>
      </c>
      <c r="D18" s="8">
        <v>11.99</v>
      </c>
      <c r="E18" s="9" t="s">
        <v>62</v>
      </c>
      <c r="F18" s="9" t="s">
        <v>63</v>
      </c>
      <c r="G18" s="9">
        <v>80</v>
      </c>
      <c r="H18" s="10">
        <f>11.99/80</f>
        <v>0.14987500000000001</v>
      </c>
      <c r="I18" s="9" t="s">
        <v>17</v>
      </c>
      <c r="J18" s="14" t="s">
        <v>64</v>
      </c>
    </row>
    <row r="19" spans="1:10" x14ac:dyDescent="0.3">
      <c r="A19" s="12"/>
      <c r="B19" s="7" t="s">
        <v>65</v>
      </c>
      <c r="C19" s="9" t="s">
        <v>66</v>
      </c>
      <c r="D19" s="8">
        <v>27.99</v>
      </c>
      <c r="E19" s="9">
        <v>250</v>
      </c>
      <c r="F19" s="9">
        <v>3</v>
      </c>
      <c r="G19" s="15">
        <f>250/3</f>
        <v>83.333333333333329</v>
      </c>
      <c r="H19" s="10">
        <f>27.99/83.3</f>
        <v>0.3360144057623049</v>
      </c>
      <c r="I19" s="9" t="s">
        <v>17</v>
      </c>
      <c r="J19" s="13" t="s">
        <v>46</v>
      </c>
    </row>
    <row r="20" spans="1:10" x14ac:dyDescent="0.3">
      <c r="A20" s="12"/>
      <c r="B20" s="7" t="s">
        <v>67</v>
      </c>
      <c r="C20" s="9"/>
      <c r="D20" s="8"/>
      <c r="E20" s="9"/>
      <c r="F20" s="9"/>
      <c r="G20" s="9"/>
      <c r="H20" s="10"/>
      <c r="I20" s="9"/>
    </row>
    <row r="21" spans="1:10" x14ac:dyDescent="0.3">
      <c r="A21" s="12"/>
      <c r="B21" s="7" t="s">
        <v>68</v>
      </c>
      <c r="C21" s="9" t="s">
        <v>28</v>
      </c>
      <c r="D21" s="8">
        <v>6.94</v>
      </c>
      <c r="E21" s="7">
        <v>840</v>
      </c>
      <c r="F21" s="7">
        <v>4</v>
      </c>
      <c r="G21" s="7">
        <v>210</v>
      </c>
      <c r="H21" s="8">
        <f>6.94/210</f>
        <v>3.3047619047619048E-2</v>
      </c>
      <c r="I21" s="9" t="s">
        <v>17</v>
      </c>
      <c r="J21" s="13" t="s">
        <v>69</v>
      </c>
    </row>
    <row r="22" spans="1:10" x14ac:dyDescent="0.3">
      <c r="A22" s="12"/>
      <c r="B22" s="9" t="s">
        <v>70</v>
      </c>
      <c r="C22" s="9" t="s">
        <v>37</v>
      </c>
      <c r="D22" s="8">
        <v>5.45</v>
      </c>
      <c r="E22" s="9">
        <v>12</v>
      </c>
      <c r="F22" s="9">
        <v>1</v>
      </c>
      <c r="G22" s="9">
        <v>12</v>
      </c>
      <c r="H22" s="10">
        <f>5.45/12</f>
        <v>0.45416666666666666</v>
      </c>
      <c r="I22" s="9" t="s">
        <v>17</v>
      </c>
      <c r="J22" s="13" t="s">
        <v>38</v>
      </c>
    </row>
    <row r="23" spans="1:10" x14ac:dyDescent="0.3">
      <c r="A23" s="12"/>
      <c r="B23" s="16" t="s">
        <v>49</v>
      </c>
      <c r="C23" s="9"/>
      <c r="D23" s="17">
        <f>SUM(D15:D22)</f>
        <v>163.89999999999998</v>
      </c>
      <c r="E23" s="16"/>
      <c r="F23" s="16"/>
      <c r="G23" s="16"/>
      <c r="H23" s="18">
        <f>SUM(H15:H22)</f>
        <v>2.3515836914765904</v>
      </c>
      <c r="I23" s="9"/>
    </row>
    <row r="24" spans="1:10" x14ac:dyDescent="0.3">
      <c r="D24" s="19"/>
      <c r="H24" s="20"/>
    </row>
    <row r="25" spans="1:10" ht="43.5" customHeight="1" x14ac:dyDescent="0.3">
      <c r="A25" s="28" t="s">
        <v>71</v>
      </c>
      <c r="B25" s="7" t="s">
        <v>72</v>
      </c>
      <c r="C25" s="7" t="s">
        <v>45</v>
      </c>
      <c r="D25" s="8">
        <v>0.99</v>
      </c>
      <c r="E25" s="9">
        <v>12</v>
      </c>
      <c r="F25" s="9">
        <v>1</v>
      </c>
      <c r="G25" s="9">
        <v>12</v>
      </c>
      <c r="H25" s="10">
        <f>0.99/12</f>
        <v>8.2500000000000004E-2</v>
      </c>
      <c r="I25" s="7" t="s">
        <v>17</v>
      </c>
      <c r="J25" s="13" t="s">
        <v>73</v>
      </c>
    </row>
    <row r="26" spans="1:10" x14ac:dyDescent="0.3">
      <c r="A26" s="28"/>
      <c r="B26" s="7" t="s">
        <v>74</v>
      </c>
      <c r="C26" s="7" t="s">
        <v>45</v>
      </c>
      <c r="D26" s="8">
        <v>20.99</v>
      </c>
      <c r="E26" s="9">
        <v>16</v>
      </c>
      <c r="F26" s="9">
        <v>1</v>
      </c>
      <c r="G26" s="9">
        <v>16</v>
      </c>
      <c r="H26" s="10">
        <f>20.99/16</f>
        <v>1.3118749999999999</v>
      </c>
      <c r="I26" s="7" t="s">
        <v>17</v>
      </c>
      <c r="J26" s="13" t="s">
        <v>75</v>
      </c>
    </row>
    <row r="27" spans="1:10" x14ac:dyDescent="0.3">
      <c r="A27" s="28"/>
      <c r="B27" s="7" t="s">
        <v>68</v>
      </c>
      <c r="C27" s="9" t="s">
        <v>45</v>
      </c>
      <c r="D27" s="8">
        <v>6.94</v>
      </c>
      <c r="E27" s="7">
        <v>840</v>
      </c>
      <c r="F27" s="7">
        <v>1</v>
      </c>
      <c r="G27" s="7">
        <v>840</v>
      </c>
      <c r="H27" s="8">
        <f>6.94/840</f>
        <v>8.261904761904762E-3</v>
      </c>
      <c r="I27" s="9" t="s">
        <v>17</v>
      </c>
      <c r="J27" s="13" t="s">
        <v>69</v>
      </c>
    </row>
    <row r="28" spans="1:10" x14ac:dyDescent="0.3">
      <c r="A28" s="28"/>
      <c r="B28" s="9" t="s">
        <v>70</v>
      </c>
      <c r="C28" s="9" t="s">
        <v>37</v>
      </c>
      <c r="D28" s="8">
        <v>5.45</v>
      </c>
      <c r="E28" s="9">
        <v>12</v>
      </c>
      <c r="F28" s="9">
        <v>1</v>
      </c>
      <c r="G28" s="9">
        <v>12</v>
      </c>
      <c r="H28" s="10">
        <f>5.45/12</f>
        <v>0.45416666666666666</v>
      </c>
      <c r="I28" s="9" t="s">
        <v>17</v>
      </c>
      <c r="J28" s="13" t="s">
        <v>38</v>
      </c>
    </row>
    <row r="29" spans="1:10" x14ac:dyDescent="0.3">
      <c r="A29" s="28"/>
      <c r="B29" s="7" t="s">
        <v>76</v>
      </c>
      <c r="C29" s="7"/>
      <c r="D29" s="8"/>
      <c r="E29" s="9"/>
      <c r="F29" s="9"/>
      <c r="G29" s="9"/>
      <c r="H29" s="10"/>
      <c r="I29" s="7"/>
      <c r="J29" s="22"/>
    </row>
    <row r="30" spans="1:10" x14ac:dyDescent="0.3">
      <c r="A30" s="28"/>
      <c r="B30" s="7" t="s">
        <v>77</v>
      </c>
      <c r="C30" s="7" t="s">
        <v>78</v>
      </c>
      <c r="D30" s="8">
        <v>12.89</v>
      </c>
      <c r="E30" s="9">
        <v>1000</v>
      </c>
      <c r="F30" s="9">
        <v>2</v>
      </c>
      <c r="G30" s="9">
        <v>500</v>
      </c>
      <c r="H30" s="10">
        <f>12.89/500</f>
        <v>2.5780000000000001E-2</v>
      </c>
      <c r="I30" s="7" t="s">
        <v>17</v>
      </c>
      <c r="J30" s="14" t="s">
        <v>79</v>
      </c>
    </row>
    <row r="31" spans="1:10" x14ac:dyDescent="0.3">
      <c r="A31" s="28"/>
      <c r="B31" s="7" t="s">
        <v>80</v>
      </c>
      <c r="C31" s="7" t="s">
        <v>45</v>
      </c>
      <c r="D31" s="8">
        <v>4.18</v>
      </c>
      <c r="E31" s="9">
        <v>72</v>
      </c>
      <c r="F31" s="9">
        <v>1</v>
      </c>
      <c r="G31" s="9">
        <v>72</v>
      </c>
      <c r="H31" s="10">
        <f>4.18/72</f>
        <v>5.8055555555555555E-2</v>
      </c>
      <c r="I31" s="7" t="s">
        <v>17</v>
      </c>
      <c r="J31" s="13" t="s">
        <v>81</v>
      </c>
    </row>
    <row r="32" spans="1:10" x14ac:dyDescent="0.3">
      <c r="A32" s="28"/>
      <c r="B32" s="7" t="s">
        <v>82</v>
      </c>
      <c r="C32" s="7" t="s">
        <v>83</v>
      </c>
      <c r="D32" s="8">
        <v>12.99</v>
      </c>
      <c r="E32" s="9">
        <v>50</v>
      </c>
      <c r="F32" s="9">
        <v>2</v>
      </c>
      <c r="G32" s="9">
        <v>25</v>
      </c>
      <c r="H32" s="10">
        <f>12.99/25</f>
        <v>0.51960000000000006</v>
      </c>
      <c r="I32" s="7" t="s">
        <v>17</v>
      </c>
      <c r="J32" s="13" t="s">
        <v>84</v>
      </c>
    </row>
    <row r="33" spans="1:10" x14ac:dyDescent="0.3">
      <c r="A33" s="28"/>
      <c r="B33" s="9" t="s">
        <v>85</v>
      </c>
      <c r="C33" s="9" t="s">
        <v>45</v>
      </c>
      <c r="D33" s="8">
        <v>30.75</v>
      </c>
      <c r="E33" s="9">
        <v>16</v>
      </c>
      <c r="F33" s="9">
        <v>1</v>
      </c>
      <c r="G33" s="9">
        <v>16</v>
      </c>
      <c r="H33" s="10">
        <f>30.75/16</f>
        <v>1.921875</v>
      </c>
      <c r="I33" s="9" t="s">
        <v>17</v>
      </c>
      <c r="J33" s="13" t="s">
        <v>86</v>
      </c>
    </row>
    <row r="34" spans="1:10" x14ac:dyDescent="0.3">
      <c r="A34" s="28"/>
      <c r="B34" s="9" t="s">
        <v>87</v>
      </c>
      <c r="C34" s="9"/>
      <c r="D34" s="8"/>
      <c r="E34" s="9"/>
      <c r="F34" s="9"/>
      <c r="G34" s="9"/>
      <c r="H34" s="10"/>
      <c r="I34" s="9"/>
    </row>
    <row r="35" spans="1:10" x14ac:dyDescent="0.3">
      <c r="A35" s="28"/>
      <c r="B35" s="9" t="s">
        <v>88</v>
      </c>
      <c r="C35" s="9" t="s">
        <v>45</v>
      </c>
      <c r="D35" s="8">
        <v>5.79</v>
      </c>
      <c r="E35" s="9">
        <v>6</v>
      </c>
      <c r="F35" s="9">
        <v>1</v>
      </c>
      <c r="G35" s="9">
        <v>6</v>
      </c>
      <c r="H35" s="10">
        <f>D35/E35</f>
        <v>0.96499999999999997</v>
      </c>
      <c r="I35" s="9" t="s">
        <v>17</v>
      </c>
      <c r="J35" s="13" t="s">
        <v>89</v>
      </c>
    </row>
    <row r="36" spans="1:10" ht="26" x14ac:dyDescent="0.3">
      <c r="A36" s="28"/>
      <c r="B36" s="9" t="s">
        <v>90</v>
      </c>
      <c r="C36" s="9" t="s">
        <v>45</v>
      </c>
      <c r="D36" s="8">
        <v>31.97</v>
      </c>
      <c r="E36" s="9">
        <v>12</v>
      </c>
      <c r="F36" s="9">
        <v>1</v>
      </c>
      <c r="G36" s="9">
        <v>12</v>
      </c>
      <c r="H36" s="10">
        <f>31.97/12</f>
        <v>2.6641666666666666</v>
      </c>
      <c r="I36" s="9" t="s">
        <v>17</v>
      </c>
      <c r="J36" s="13" t="s">
        <v>91</v>
      </c>
    </row>
    <row r="37" spans="1:10" x14ac:dyDescent="0.3">
      <c r="A37" s="28"/>
      <c r="B37" s="16" t="s">
        <v>49</v>
      </c>
      <c r="C37" s="16"/>
      <c r="D37" s="17"/>
      <c r="E37" s="16"/>
      <c r="F37" s="16"/>
      <c r="G37" s="16"/>
      <c r="H37" s="18">
        <f>SUM(H25:H36)</f>
        <v>8.0112807936507942</v>
      </c>
      <c r="I37" s="9"/>
    </row>
    <row r="38" spans="1:10" x14ac:dyDescent="0.3">
      <c r="D38" s="19"/>
    </row>
    <row r="39" spans="1:10" ht="26" x14ac:dyDescent="0.3">
      <c r="A39" s="23" t="s">
        <v>92</v>
      </c>
      <c r="B39" s="9" t="s">
        <v>93</v>
      </c>
      <c r="C39" s="9" t="s">
        <v>45</v>
      </c>
      <c r="D39" s="8">
        <v>11.68</v>
      </c>
      <c r="E39" s="9">
        <v>1</v>
      </c>
      <c r="F39" s="9">
        <v>1</v>
      </c>
      <c r="G39" s="9">
        <v>1</v>
      </c>
      <c r="H39" s="10">
        <v>11.68</v>
      </c>
      <c r="I39" s="9" t="s">
        <v>17</v>
      </c>
      <c r="J39" s="13" t="s">
        <v>94</v>
      </c>
    </row>
    <row r="40" spans="1:10" x14ac:dyDescent="0.3">
      <c r="A40" s="12"/>
      <c r="B40" s="7" t="s">
        <v>95</v>
      </c>
      <c r="C40" s="7" t="s">
        <v>45</v>
      </c>
      <c r="D40" s="24">
        <v>0.96</v>
      </c>
      <c r="E40" s="25">
        <v>1</v>
      </c>
      <c r="F40" s="25">
        <v>1</v>
      </c>
      <c r="G40" s="26">
        <v>1</v>
      </c>
      <c r="H40" s="24">
        <v>0.96</v>
      </c>
      <c r="I40" s="9" t="s">
        <v>96</v>
      </c>
      <c r="J40" s="13" t="s">
        <v>97</v>
      </c>
    </row>
    <row r="41" spans="1:10" x14ac:dyDescent="0.3">
      <c r="A41" s="12"/>
      <c r="B41" s="16" t="s">
        <v>49</v>
      </c>
      <c r="C41" s="16"/>
      <c r="D41" s="17"/>
      <c r="E41" s="16"/>
      <c r="F41" s="16"/>
      <c r="G41" s="16"/>
      <c r="H41" s="18">
        <f>SUM(H39:H40)</f>
        <v>12.64</v>
      </c>
      <c r="I41" s="9"/>
    </row>
    <row r="42" spans="1:10" x14ac:dyDescent="0.3">
      <c r="D42" s="19"/>
    </row>
    <row r="43" spans="1:10" x14ac:dyDescent="0.3">
      <c r="B43" s="5" t="s">
        <v>98</v>
      </c>
      <c r="D43" s="19"/>
      <c r="H43" s="27">
        <f>H41+H37+H23+H13</f>
        <v>26.803188383936909</v>
      </c>
    </row>
    <row r="44" spans="1:10" x14ac:dyDescent="0.3">
      <c r="D44" s="19"/>
    </row>
    <row r="45" spans="1:10" x14ac:dyDescent="0.3">
      <c r="D45" s="19"/>
    </row>
    <row r="46" spans="1:10" x14ac:dyDescent="0.3">
      <c r="D46" s="19"/>
    </row>
    <row r="47" spans="1:10" x14ac:dyDescent="0.3">
      <c r="D47" s="19"/>
    </row>
    <row r="48" spans="1:10" x14ac:dyDescent="0.3">
      <c r="D48" s="19"/>
    </row>
    <row r="49" spans="4:4" x14ac:dyDescent="0.3">
      <c r="D49" s="19"/>
    </row>
    <row r="50" spans="4:4" x14ac:dyDescent="0.3">
      <c r="D50" s="19"/>
    </row>
    <row r="51" spans="4:4" x14ac:dyDescent="0.3">
      <c r="D51" s="19"/>
    </row>
    <row r="52" spans="4:4" x14ac:dyDescent="0.3">
      <c r="D52" s="19"/>
    </row>
    <row r="53" spans="4:4" x14ac:dyDescent="0.3">
      <c r="D53" s="19"/>
    </row>
    <row r="54" spans="4:4" x14ac:dyDescent="0.3">
      <c r="D54" s="19"/>
    </row>
    <row r="55" spans="4:4" x14ac:dyDescent="0.3">
      <c r="D55" s="19"/>
    </row>
    <row r="56" spans="4:4" x14ac:dyDescent="0.3">
      <c r="D56" s="19"/>
    </row>
    <row r="57" spans="4:4" x14ac:dyDescent="0.3">
      <c r="D57" s="19"/>
    </row>
    <row r="58" spans="4:4" x14ac:dyDescent="0.3">
      <c r="D58" s="19"/>
    </row>
    <row r="59" spans="4:4" x14ac:dyDescent="0.3">
      <c r="D59" s="19"/>
    </row>
    <row r="60" spans="4:4" x14ac:dyDescent="0.3">
      <c r="D60" s="19"/>
    </row>
    <row r="61" spans="4:4" x14ac:dyDescent="0.3">
      <c r="D61" s="19"/>
    </row>
    <row r="62" spans="4:4" x14ac:dyDescent="0.3">
      <c r="D62" s="19"/>
    </row>
    <row r="63" spans="4:4" x14ac:dyDescent="0.3">
      <c r="D63" s="19"/>
    </row>
    <row r="64" spans="4:4" x14ac:dyDescent="0.3">
      <c r="D64" s="19"/>
    </row>
    <row r="65" spans="4:4" x14ac:dyDescent="0.3">
      <c r="D65" s="19"/>
    </row>
    <row r="66" spans="4:4" x14ac:dyDescent="0.3">
      <c r="D66" s="19"/>
    </row>
    <row r="67" spans="4:4" x14ac:dyDescent="0.3">
      <c r="D67" s="19"/>
    </row>
    <row r="68" spans="4:4" x14ac:dyDescent="0.3">
      <c r="D68" s="19"/>
    </row>
    <row r="69" spans="4:4" x14ac:dyDescent="0.3">
      <c r="D69" s="19"/>
    </row>
    <row r="70" spans="4:4" x14ac:dyDescent="0.3">
      <c r="D70" s="19"/>
    </row>
    <row r="71" spans="4:4" x14ac:dyDescent="0.3">
      <c r="D71" s="19"/>
    </row>
    <row r="72" spans="4:4" x14ac:dyDescent="0.3">
      <c r="D72" s="19"/>
    </row>
    <row r="73" spans="4:4" x14ac:dyDescent="0.3">
      <c r="D73" s="19"/>
    </row>
    <row r="74" spans="4:4" x14ac:dyDescent="0.3">
      <c r="D74" s="19"/>
    </row>
    <row r="75" spans="4:4" x14ac:dyDescent="0.3">
      <c r="D75" s="19"/>
    </row>
    <row r="76" spans="4:4" x14ac:dyDescent="0.3">
      <c r="D76" s="19"/>
    </row>
    <row r="77" spans="4:4" x14ac:dyDescent="0.3">
      <c r="D77" s="19"/>
    </row>
    <row r="78" spans="4:4" x14ac:dyDescent="0.3">
      <c r="D78" s="19"/>
    </row>
    <row r="79" spans="4:4" x14ac:dyDescent="0.3">
      <c r="D79" s="19"/>
    </row>
    <row r="80" spans="4:4" x14ac:dyDescent="0.3">
      <c r="D80" s="19"/>
    </row>
    <row r="81" spans="4:4" x14ac:dyDescent="0.3">
      <c r="D81" s="19"/>
    </row>
    <row r="82" spans="4:4" x14ac:dyDescent="0.3">
      <c r="D82" s="19"/>
    </row>
    <row r="83" spans="4:4" x14ac:dyDescent="0.3">
      <c r="D83" s="19"/>
    </row>
    <row r="84" spans="4:4" x14ac:dyDescent="0.3">
      <c r="D84" s="19"/>
    </row>
    <row r="85" spans="4:4" x14ac:dyDescent="0.3">
      <c r="D85" s="19"/>
    </row>
    <row r="86" spans="4:4" x14ac:dyDescent="0.3">
      <c r="D86" s="19"/>
    </row>
    <row r="87" spans="4:4" x14ac:dyDescent="0.3">
      <c r="D87" s="19"/>
    </row>
    <row r="88" spans="4:4" x14ac:dyDescent="0.3">
      <c r="D88" s="19"/>
    </row>
    <row r="89" spans="4:4" x14ac:dyDescent="0.3">
      <c r="D89" s="19"/>
    </row>
    <row r="90" spans="4:4" x14ac:dyDescent="0.3">
      <c r="D90" s="19"/>
    </row>
    <row r="91" spans="4:4" x14ac:dyDescent="0.3">
      <c r="D91" s="19"/>
    </row>
    <row r="92" spans="4:4" x14ac:dyDescent="0.3">
      <c r="D92" s="19"/>
    </row>
    <row r="93" spans="4:4" x14ac:dyDescent="0.3">
      <c r="D93" s="19"/>
    </row>
    <row r="94" spans="4:4" x14ac:dyDescent="0.3">
      <c r="D94" s="19"/>
    </row>
    <row r="95" spans="4:4" x14ac:dyDescent="0.3">
      <c r="D95" s="19"/>
    </row>
    <row r="96" spans="4:4" x14ac:dyDescent="0.3">
      <c r="D96" s="19"/>
    </row>
    <row r="97" spans="4:4" x14ac:dyDescent="0.3">
      <c r="D97" s="19"/>
    </row>
    <row r="98" spans="4:4" x14ac:dyDescent="0.3">
      <c r="D98" s="19"/>
    </row>
    <row r="99" spans="4:4" x14ac:dyDescent="0.3">
      <c r="D99" s="19"/>
    </row>
    <row r="100" spans="4:4" x14ac:dyDescent="0.3">
      <c r="D100" s="19"/>
    </row>
    <row r="101" spans="4:4" x14ac:dyDescent="0.3">
      <c r="D101" s="19"/>
    </row>
    <row r="102" spans="4:4" x14ac:dyDescent="0.3">
      <c r="D102" s="19"/>
    </row>
    <row r="103" spans="4:4" x14ac:dyDescent="0.3">
      <c r="D103" s="19"/>
    </row>
    <row r="104" spans="4:4" x14ac:dyDescent="0.3">
      <c r="D104" s="19"/>
    </row>
    <row r="105" spans="4:4" x14ac:dyDescent="0.3">
      <c r="D105" s="19"/>
    </row>
    <row r="106" spans="4:4" x14ac:dyDescent="0.3">
      <c r="D106" s="19"/>
    </row>
    <row r="107" spans="4:4" x14ac:dyDescent="0.3">
      <c r="D107" s="19"/>
    </row>
    <row r="108" spans="4:4" x14ac:dyDescent="0.3">
      <c r="D108" s="19"/>
    </row>
    <row r="109" spans="4:4" x14ac:dyDescent="0.3">
      <c r="D109" s="19"/>
    </row>
    <row r="110" spans="4:4" x14ac:dyDescent="0.3">
      <c r="D110" s="19"/>
    </row>
    <row r="111" spans="4:4" x14ac:dyDescent="0.3">
      <c r="D111" s="19"/>
    </row>
    <row r="112" spans="4:4" x14ac:dyDescent="0.3">
      <c r="D112" s="19"/>
    </row>
    <row r="113" spans="4:4" x14ac:dyDescent="0.3">
      <c r="D113" s="19"/>
    </row>
    <row r="114" spans="4:4" x14ac:dyDescent="0.3">
      <c r="D114" s="19"/>
    </row>
    <row r="115" spans="4:4" x14ac:dyDescent="0.3">
      <c r="D115" s="19"/>
    </row>
    <row r="116" spans="4:4" x14ac:dyDescent="0.3">
      <c r="D116" s="19"/>
    </row>
    <row r="117" spans="4:4" x14ac:dyDescent="0.3">
      <c r="D117" s="19"/>
    </row>
    <row r="118" spans="4:4" x14ac:dyDescent="0.3">
      <c r="D118" s="19"/>
    </row>
    <row r="119" spans="4:4" x14ac:dyDescent="0.3">
      <c r="D119" s="19"/>
    </row>
    <row r="120" spans="4:4" x14ac:dyDescent="0.3">
      <c r="D120" s="19"/>
    </row>
    <row r="121" spans="4:4" x14ac:dyDescent="0.3">
      <c r="D121" s="19"/>
    </row>
    <row r="122" spans="4:4" x14ac:dyDescent="0.3">
      <c r="D122" s="19"/>
    </row>
    <row r="123" spans="4:4" x14ac:dyDescent="0.3">
      <c r="D123" s="19"/>
    </row>
    <row r="124" spans="4:4" x14ac:dyDescent="0.3">
      <c r="D124" s="19"/>
    </row>
    <row r="125" spans="4:4" x14ac:dyDescent="0.3">
      <c r="D125" s="19"/>
    </row>
    <row r="126" spans="4:4" x14ac:dyDescent="0.3">
      <c r="D126" s="19"/>
    </row>
    <row r="127" spans="4:4" x14ac:dyDescent="0.3">
      <c r="D127" s="19"/>
    </row>
    <row r="128" spans="4:4" x14ac:dyDescent="0.3">
      <c r="D128" s="19"/>
    </row>
    <row r="129" spans="4:4" x14ac:dyDescent="0.3">
      <c r="D129" s="19"/>
    </row>
    <row r="130" spans="4:4" x14ac:dyDescent="0.3">
      <c r="D130" s="19"/>
    </row>
    <row r="131" spans="4:4" x14ac:dyDescent="0.3">
      <c r="D131" s="19"/>
    </row>
    <row r="132" spans="4:4" x14ac:dyDescent="0.3">
      <c r="D132" s="19"/>
    </row>
    <row r="133" spans="4:4" x14ac:dyDescent="0.3">
      <c r="D133" s="19"/>
    </row>
    <row r="134" spans="4:4" x14ac:dyDescent="0.3">
      <c r="D134" s="19"/>
    </row>
    <row r="135" spans="4:4" x14ac:dyDescent="0.3">
      <c r="D135" s="19"/>
    </row>
    <row r="136" spans="4:4" x14ac:dyDescent="0.3">
      <c r="D136" s="19"/>
    </row>
    <row r="137" spans="4:4" x14ac:dyDescent="0.3">
      <c r="D137" s="19"/>
    </row>
    <row r="138" spans="4:4" x14ac:dyDescent="0.3">
      <c r="D138" s="19"/>
    </row>
    <row r="139" spans="4:4" x14ac:dyDescent="0.3">
      <c r="D139" s="19"/>
    </row>
    <row r="140" spans="4:4" x14ac:dyDescent="0.3">
      <c r="D140" s="19"/>
    </row>
    <row r="141" spans="4:4" x14ac:dyDescent="0.3">
      <c r="D141" s="19"/>
    </row>
    <row r="142" spans="4:4" x14ac:dyDescent="0.3">
      <c r="D142" s="19"/>
    </row>
    <row r="143" spans="4:4" x14ac:dyDescent="0.3">
      <c r="D143" s="19"/>
    </row>
    <row r="144" spans="4:4" x14ac:dyDescent="0.3">
      <c r="D144" s="19"/>
    </row>
    <row r="145" spans="4:4" x14ac:dyDescent="0.3">
      <c r="D145" s="19"/>
    </row>
    <row r="146" spans="4:4" x14ac:dyDescent="0.3">
      <c r="D146" s="19"/>
    </row>
    <row r="147" spans="4:4" x14ac:dyDescent="0.3">
      <c r="D147" s="19"/>
    </row>
    <row r="148" spans="4:4" x14ac:dyDescent="0.3">
      <c r="D148" s="19"/>
    </row>
    <row r="149" spans="4:4" x14ac:dyDescent="0.3">
      <c r="D149" s="19"/>
    </row>
    <row r="150" spans="4:4" x14ac:dyDescent="0.3">
      <c r="D150" s="19"/>
    </row>
    <row r="151" spans="4:4" x14ac:dyDescent="0.3">
      <c r="D151" s="19"/>
    </row>
    <row r="152" spans="4:4" x14ac:dyDescent="0.3">
      <c r="D152" s="19"/>
    </row>
    <row r="153" spans="4:4" x14ac:dyDescent="0.3">
      <c r="D153" s="19"/>
    </row>
    <row r="154" spans="4:4" x14ac:dyDescent="0.3">
      <c r="D154" s="19"/>
    </row>
    <row r="155" spans="4:4" x14ac:dyDescent="0.3">
      <c r="D155" s="19"/>
    </row>
    <row r="156" spans="4:4" x14ac:dyDescent="0.3">
      <c r="D156" s="19"/>
    </row>
    <row r="157" spans="4:4" x14ac:dyDescent="0.3">
      <c r="D157" s="19"/>
    </row>
    <row r="158" spans="4:4" x14ac:dyDescent="0.3">
      <c r="D158" s="19"/>
    </row>
    <row r="159" spans="4:4" x14ac:dyDescent="0.3">
      <c r="D159" s="19"/>
    </row>
    <row r="160" spans="4:4" x14ac:dyDescent="0.3">
      <c r="D160" s="19"/>
    </row>
    <row r="161" spans="4:4" x14ac:dyDescent="0.3">
      <c r="D161" s="19"/>
    </row>
    <row r="162" spans="4:4" x14ac:dyDescent="0.3">
      <c r="D162" s="19"/>
    </row>
    <row r="163" spans="4:4" x14ac:dyDescent="0.3">
      <c r="D163" s="19"/>
    </row>
    <row r="164" spans="4:4" x14ac:dyDescent="0.3">
      <c r="D164" s="19"/>
    </row>
    <row r="165" spans="4:4" x14ac:dyDescent="0.3">
      <c r="D165" s="19"/>
    </row>
    <row r="166" spans="4:4" x14ac:dyDescent="0.3">
      <c r="D166" s="19"/>
    </row>
    <row r="167" spans="4:4" x14ac:dyDescent="0.3">
      <c r="D167" s="19"/>
    </row>
    <row r="168" spans="4:4" x14ac:dyDescent="0.3">
      <c r="D168" s="19"/>
    </row>
    <row r="169" spans="4:4" x14ac:dyDescent="0.3">
      <c r="D169" s="19"/>
    </row>
    <row r="170" spans="4:4" x14ac:dyDescent="0.3">
      <c r="D170" s="19"/>
    </row>
    <row r="171" spans="4:4" x14ac:dyDescent="0.3">
      <c r="D171" s="19"/>
    </row>
    <row r="172" spans="4:4" x14ac:dyDescent="0.3">
      <c r="D172" s="19"/>
    </row>
    <row r="173" spans="4:4" x14ac:dyDescent="0.3">
      <c r="D173" s="19"/>
    </row>
    <row r="174" spans="4:4" x14ac:dyDescent="0.3">
      <c r="D174" s="19"/>
    </row>
    <row r="175" spans="4:4" x14ac:dyDescent="0.3">
      <c r="D175" s="19"/>
    </row>
    <row r="176" spans="4:4" x14ac:dyDescent="0.3">
      <c r="D176" s="19"/>
    </row>
    <row r="177" spans="4:4" x14ac:dyDescent="0.3">
      <c r="D177" s="19"/>
    </row>
    <row r="178" spans="4:4" x14ac:dyDescent="0.3">
      <c r="D178" s="19"/>
    </row>
    <row r="179" spans="4:4" x14ac:dyDescent="0.3">
      <c r="D179" s="19"/>
    </row>
    <row r="180" spans="4:4" x14ac:dyDescent="0.3">
      <c r="D180" s="19"/>
    </row>
    <row r="181" spans="4:4" x14ac:dyDescent="0.3">
      <c r="D181" s="19"/>
    </row>
    <row r="182" spans="4:4" x14ac:dyDescent="0.3">
      <c r="D182" s="19"/>
    </row>
    <row r="183" spans="4:4" x14ac:dyDescent="0.3">
      <c r="D183" s="19"/>
    </row>
    <row r="184" spans="4:4" x14ac:dyDescent="0.3">
      <c r="D184" s="19"/>
    </row>
    <row r="185" spans="4:4" x14ac:dyDescent="0.3">
      <c r="D185" s="19"/>
    </row>
    <row r="186" spans="4:4" x14ac:dyDescent="0.3">
      <c r="D186" s="19"/>
    </row>
    <row r="187" spans="4:4" x14ac:dyDescent="0.3">
      <c r="D187" s="19"/>
    </row>
    <row r="188" spans="4:4" x14ac:dyDescent="0.3">
      <c r="D188" s="19"/>
    </row>
    <row r="189" spans="4:4" x14ac:dyDescent="0.3">
      <c r="D189" s="19"/>
    </row>
    <row r="190" spans="4:4" x14ac:dyDescent="0.3">
      <c r="D190" s="19"/>
    </row>
    <row r="191" spans="4:4" x14ac:dyDescent="0.3">
      <c r="D191" s="19"/>
    </row>
    <row r="192" spans="4:4" x14ac:dyDescent="0.3">
      <c r="D192" s="19"/>
    </row>
    <row r="193" spans="4:4" x14ac:dyDescent="0.3">
      <c r="D193" s="19"/>
    </row>
    <row r="194" spans="4:4" x14ac:dyDescent="0.3">
      <c r="D194" s="19"/>
    </row>
    <row r="195" spans="4:4" x14ac:dyDescent="0.3">
      <c r="D195" s="19"/>
    </row>
    <row r="196" spans="4:4" x14ac:dyDescent="0.3">
      <c r="D196" s="19"/>
    </row>
    <row r="197" spans="4:4" x14ac:dyDescent="0.3">
      <c r="D197" s="19"/>
    </row>
    <row r="198" spans="4:4" x14ac:dyDescent="0.3">
      <c r="D198" s="19"/>
    </row>
    <row r="199" spans="4:4" x14ac:dyDescent="0.3">
      <c r="D199" s="19"/>
    </row>
    <row r="200" spans="4:4" x14ac:dyDescent="0.3">
      <c r="D200" s="19"/>
    </row>
    <row r="201" spans="4:4" x14ac:dyDescent="0.3">
      <c r="D201" s="19"/>
    </row>
    <row r="202" spans="4:4" x14ac:dyDescent="0.3">
      <c r="D202" s="19"/>
    </row>
    <row r="203" spans="4:4" x14ac:dyDescent="0.3">
      <c r="D203" s="19"/>
    </row>
    <row r="204" spans="4:4" x14ac:dyDescent="0.3">
      <c r="D204" s="19"/>
    </row>
    <row r="205" spans="4:4" x14ac:dyDescent="0.3">
      <c r="D205" s="19"/>
    </row>
    <row r="206" spans="4:4" x14ac:dyDescent="0.3">
      <c r="D206" s="19"/>
    </row>
    <row r="207" spans="4:4" x14ac:dyDescent="0.3">
      <c r="D207" s="19"/>
    </row>
    <row r="208" spans="4:4" x14ac:dyDescent="0.3">
      <c r="D208" s="19"/>
    </row>
    <row r="209" spans="4:4" x14ac:dyDescent="0.3">
      <c r="D209" s="19"/>
    </row>
    <row r="210" spans="4:4" x14ac:dyDescent="0.3">
      <c r="D210" s="19"/>
    </row>
    <row r="211" spans="4:4" x14ac:dyDescent="0.3">
      <c r="D211" s="19"/>
    </row>
    <row r="212" spans="4:4" x14ac:dyDescent="0.3">
      <c r="D212" s="19"/>
    </row>
    <row r="213" spans="4:4" x14ac:dyDescent="0.3">
      <c r="D213" s="19"/>
    </row>
    <row r="214" spans="4:4" x14ac:dyDescent="0.3">
      <c r="D214" s="19"/>
    </row>
    <row r="215" spans="4:4" x14ac:dyDescent="0.3">
      <c r="D215" s="19"/>
    </row>
    <row r="216" spans="4:4" x14ac:dyDescent="0.3">
      <c r="D216" s="19"/>
    </row>
    <row r="217" spans="4:4" x14ac:dyDescent="0.3">
      <c r="D217" s="19"/>
    </row>
    <row r="218" spans="4:4" x14ac:dyDescent="0.3">
      <c r="D218" s="19"/>
    </row>
    <row r="219" spans="4:4" x14ac:dyDescent="0.3">
      <c r="D219" s="19"/>
    </row>
    <row r="220" spans="4:4" x14ac:dyDescent="0.3">
      <c r="D220" s="19"/>
    </row>
    <row r="221" spans="4:4" x14ac:dyDescent="0.3">
      <c r="D221" s="19"/>
    </row>
    <row r="222" spans="4:4" x14ac:dyDescent="0.3">
      <c r="D222" s="19"/>
    </row>
    <row r="223" spans="4:4" x14ac:dyDescent="0.3">
      <c r="D223" s="19"/>
    </row>
    <row r="224" spans="4:4" x14ac:dyDescent="0.3">
      <c r="D224" s="19"/>
    </row>
    <row r="225" spans="4:4" x14ac:dyDescent="0.3">
      <c r="D225" s="19"/>
    </row>
    <row r="226" spans="4:4" x14ac:dyDescent="0.3">
      <c r="D226" s="19"/>
    </row>
    <row r="227" spans="4:4" x14ac:dyDescent="0.3">
      <c r="D227" s="19"/>
    </row>
    <row r="228" spans="4:4" x14ac:dyDescent="0.3">
      <c r="D228" s="19"/>
    </row>
    <row r="229" spans="4:4" x14ac:dyDescent="0.3">
      <c r="D229" s="19"/>
    </row>
    <row r="230" spans="4:4" x14ac:dyDescent="0.3">
      <c r="D230" s="19"/>
    </row>
    <row r="231" spans="4:4" x14ac:dyDescent="0.3">
      <c r="D231" s="19"/>
    </row>
    <row r="232" spans="4:4" x14ac:dyDescent="0.3">
      <c r="D232" s="19"/>
    </row>
    <row r="233" spans="4:4" x14ac:dyDescent="0.3">
      <c r="D233" s="19"/>
    </row>
    <row r="234" spans="4:4" x14ac:dyDescent="0.3">
      <c r="D234" s="19"/>
    </row>
    <row r="235" spans="4:4" x14ac:dyDescent="0.3">
      <c r="D235" s="19"/>
    </row>
    <row r="236" spans="4:4" x14ac:dyDescent="0.3">
      <c r="D236" s="19"/>
    </row>
    <row r="237" spans="4:4" x14ac:dyDescent="0.3">
      <c r="D237" s="19"/>
    </row>
    <row r="238" spans="4:4" x14ac:dyDescent="0.3">
      <c r="D238" s="19"/>
    </row>
    <row r="239" spans="4:4" x14ac:dyDescent="0.3">
      <c r="D239" s="19"/>
    </row>
    <row r="240" spans="4:4" x14ac:dyDescent="0.3">
      <c r="D240" s="19"/>
    </row>
    <row r="241" spans="4:4" x14ac:dyDescent="0.3">
      <c r="D241" s="19"/>
    </row>
    <row r="242" spans="4:4" x14ac:dyDescent="0.3">
      <c r="D242" s="19"/>
    </row>
    <row r="243" spans="4:4" x14ac:dyDescent="0.3">
      <c r="D243" s="19"/>
    </row>
    <row r="244" spans="4:4" x14ac:dyDescent="0.3">
      <c r="D244" s="19"/>
    </row>
    <row r="245" spans="4:4" x14ac:dyDescent="0.3">
      <c r="D245" s="19"/>
    </row>
    <row r="246" spans="4:4" x14ac:dyDescent="0.3">
      <c r="D246" s="19"/>
    </row>
    <row r="247" spans="4:4" x14ac:dyDescent="0.3">
      <c r="D247" s="19"/>
    </row>
    <row r="248" spans="4:4" x14ac:dyDescent="0.3">
      <c r="D248" s="19"/>
    </row>
    <row r="249" spans="4:4" x14ac:dyDescent="0.3">
      <c r="D249" s="19"/>
    </row>
    <row r="250" spans="4:4" x14ac:dyDescent="0.3">
      <c r="D250" s="19"/>
    </row>
    <row r="251" spans="4:4" x14ac:dyDescent="0.3">
      <c r="D251" s="19"/>
    </row>
    <row r="252" spans="4:4" x14ac:dyDescent="0.3">
      <c r="D252" s="19"/>
    </row>
    <row r="253" spans="4:4" x14ac:dyDescent="0.3">
      <c r="D253" s="19"/>
    </row>
    <row r="254" spans="4:4" x14ac:dyDescent="0.3">
      <c r="D254" s="19"/>
    </row>
    <row r="255" spans="4:4" x14ac:dyDescent="0.3">
      <c r="D255" s="19"/>
    </row>
    <row r="256" spans="4:4" x14ac:dyDescent="0.3">
      <c r="D256" s="19"/>
    </row>
    <row r="257" spans="4:4" x14ac:dyDescent="0.3">
      <c r="D257" s="19"/>
    </row>
    <row r="258" spans="4:4" x14ac:dyDescent="0.3">
      <c r="D258" s="19"/>
    </row>
    <row r="259" spans="4:4" x14ac:dyDescent="0.3">
      <c r="D259" s="19"/>
    </row>
    <row r="260" spans="4:4" x14ac:dyDescent="0.3">
      <c r="D260" s="19"/>
    </row>
    <row r="261" spans="4:4" x14ac:dyDescent="0.3">
      <c r="D261" s="19"/>
    </row>
    <row r="262" spans="4:4" x14ac:dyDescent="0.3">
      <c r="D262" s="19"/>
    </row>
    <row r="263" spans="4:4" x14ac:dyDescent="0.3">
      <c r="D263" s="19"/>
    </row>
    <row r="264" spans="4:4" x14ac:dyDescent="0.3">
      <c r="D264" s="19"/>
    </row>
    <row r="265" spans="4:4" x14ac:dyDescent="0.3">
      <c r="D265" s="19"/>
    </row>
    <row r="266" spans="4:4" x14ac:dyDescent="0.3">
      <c r="D266" s="19"/>
    </row>
    <row r="267" spans="4:4" x14ac:dyDescent="0.3">
      <c r="D267" s="19"/>
    </row>
    <row r="268" spans="4:4" x14ac:dyDescent="0.3">
      <c r="D268" s="19"/>
    </row>
    <row r="269" spans="4:4" x14ac:dyDescent="0.3">
      <c r="D269" s="19"/>
    </row>
    <row r="270" spans="4:4" x14ac:dyDescent="0.3">
      <c r="D270" s="19"/>
    </row>
    <row r="271" spans="4:4" x14ac:dyDescent="0.3">
      <c r="D271" s="19"/>
    </row>
    <row r="272" spans="4:4" x14ac:dyDescent="0.3">
      <c r="D272" s="19"/>
    </row>
    <row r="273" spans="4:4" x14ac:dyDescent="0.3">
      <c r="D273" s="19"/>
    </row>
    <row r="274" spans="4:4" x14ac:dyDescent="0.3">
      <c r="D274" s="19"/>
    </row>
    <row r="275" spans="4:4" x14ac:dyDescent="0.3">
      <c r="D275" s="19"/>
    </row>
    <row r="276" spans="4:4" x14ac:dyDescent="0.3">
      <c r="D276" s="19"/>
    </row>
    <row r="277" spans="4:4" x14ac:dyDescent="0.3">
      <c r="D277" s="19"/>
    </row>
    <row r="278" spans="4:4" x14ac:dyDescent="0.3">
      <c r="D278" s="19"/>
    </row>
    <row r="279" spans="4:4" x14ac:dyDescent="0.3">
      <c r="D279" s="19"/>
    </row>
    <row r="280" spans="4:4" x14ac:dyDescent="0.3">
      <c r="D280" s="19"/>
    </row>
    <row r="281" spans="4:4" x14ac:dyDescent="0.3">
      <c r="D281" s="19"/>
    </row>
    <row r="282" spans="4:4" x14ac:dyDescent="0.3">
      <c r="D282" s="19"/>
    </row>
    <row r="283" spans="4:4" x14ac:dyDescent="0.3">
      <c r="D283" s="19"/>
    </row>
    <row r="284" spans="4:4" x14ac:dyDescent="0.3">
      <c r="D284" s="19"/>
    </row>
    <row r="285" spans="4:4" x14ac:dyDescent="0.3">
      <c r="D285" s="19"/>
    </row>
    <row r="286" spans="4:4" x14ac:dyDescent="0.3">
      <c r="D286" s="19"/>
    </row>
    <row r="287" spans="4:4" x14ac:dyDescent="0.3">
      <c r="D287" s="19"/>
    </row>
    <row r="288" spans="4:4" x14ac:dyDescent="0.3">
      <c r="D288" s="19"/>
    </row>
    <row r="289" spans="4:4" x14ac:dyDescent="0.3">
      <c r="D289" s="19"/>
    </row>
    <row r="290" spans="4:4" x14ac:dyDescent="0.3">
      <c r="D290" s="19"/>
    </row>
    <row r="291" spans="4:4" x14ac:dyDescent="0.3">
      <c r="D291" s="19"/>
    </row>
    <row r="292" spans="4:4" x14ac:dyDescent="0.3">
      <c r="D292" s="19"/>
    </row>
    <row r="293" spans="4:4" x14ac:dyDescent="0.3">
      <c r="D293" s="19"/>
    </row>
    <row r="294" spans="4:4" x14ac:dyDescent="0.3">
      <c r="D294" s="19"/>
    </row>
    <row r="295" spans="4:4" x14ac:dyDescent="0.3">
      <c r="D295" s="19"/>
    </row>
    <row r="296" spans="4:4" x14ac:dyDescent="0.3">
      <c r="D296" s="19"/>
    </row>
    <row r="297" spans="4:4" x14ac:dyDescent="0.3">
      <c r="D297" s="19"/>
    </row>
    <row r="298" spans="4:4" x14ac:dyDescent="0.3">
      <c r="D298" s="19"/>
    </row>
    <row r="299" spans="4:4" x14ac:dyDescent="0.3">
      <c r="D299" s="19"/>
    </row>
    <row r="300" spans="4:4" x14ac:dyDescent="0.3">
      <c r="D300" s="19"/>
    </row>
    <row r="301" spans="4:4" x14ac:dyDescent="0.3">
      <c r="D301" s="19"/>
    </row>
    <row r="302" spans="4:4" x14ac:dyDescent="0.3">
      <c r="D302" s="19"/>
    </row>
    <row r="303" spans="4:4" x14ac:dyDescent="0.3">
      <c r="D303" s="19"/>
    </row>
    <row r="304" spans="4:4" x14ac:dyDescent="0.3">
      <c r="D304" s="19"/>
    </row>
    <row r="305" spans="4:4" x14ac:dyDescent="0.3">
      <c r="D305" s="19"/>
    </row>
    <row r="306" spans="4:4" x14ac:dyDescent="0.3">
      <c r="D306" s="19"/>
    </row>
    <row r="307" spans="4:4" x14ac:dyDescent="0.3">
      <c r="D307" s="19"/>
    </row>
    <row r="308" spans="4:4" x14ac:dyDescent="0.3">
      <c r="D308" s="19"/>
    </row>
    <row r="309" spans="4:4" x14ac:dyDescent="0.3">
      <c r="D309" s="19"/>
    </row>
    <row r="310" spans="4:4" x14ac:dyDescent="0.3">
      <c r="D310" s="19"/>
    </row>
    <row r="311" spans="4:4" x14ac:dyDescent="0.3">
      <c r="D311" s="19"/>
    </row>
    <row r="312" spans="4:4" x14ac:dyDescent="0.3">
      <c r="D312" s="19"/>
    </row>
    <row r="313" spans="4:4" x14ac:dyDescent="0.3">
      <c r="D313" s="19"/>
    </row>
    <row r="314" spans="4:4" x14ac:dyDescent="0.3">
      <c r="D314" s="19"/>
    </row>
    <row r="315" spans="4:4" x14ac:dyDescent="0.3">
      <c r="D315" s="19"/>
    </row>
    <row r="316" spans="4:4" x14ac:dyDescent="0.3">
      <c r="D316" s="19"/>
    </row>
    <row r="317" spans="4:4" x14ac:dyDescent="0.3">
      <c r="D317" s="19"/>
    </row>
    <row r="318" spans="4:4" x14ac:dyDescent="0.3">
      <c r="D318" s="19"/>
    </row>
    <row r="319" spans="4:4" x14ac:dyDescent="0.3">
      <c r="D319" s="19"/>
    </row>
    <row r="320" spans="4:4" x14ac:dyDescent="0.3">
      <c r="D320" s="19"/>
    </row>
    <row r="321" spans="4:4" x14ac:dyDescent="0.3">
      <c r="D321" s="19"/>
    </row>
    <row r="322" spans="4:4" x14ac:dyDescent="0.3">
      <c r="D322" s="19"/>
    </row>
    <row r="323" spans="4:4" x14ac:dyDescent="0.3">
      <c r="D323" s="19"/>
    </row>
    <row r="324" spans="4:4" x14ac:dyDescent="0.3">
      <c r="D324" s="19"/>
    </row>
    <row r="325" spans="4:4" x14ac:dyDescent="0.3">
      <c r="D325" s="19"/>
    </row>
    <row r="326" spans="4:4" x14ac:dyDescent="0.3">
      <c r="D326" s="19"/>
    </row>
    <row r="327" spans="4:4" x14ac:dyDescent="0.3">
      <c r="D327" s="19"/>
    </row>
    <row r="328" spans="4:4" x14ac:dyDescent="0.3">
      <c r="D328" s="19"/>
    </row>
    <row r="329" spans="4:4" x14ac:dyDescent="0.3">
      <c r="D329" s="19"/>
    </row>
    <row r="330" spans="4:4" x14ac:dyDescent="0.3">
      <c r="D330" s="19"/>
    </row>
    <row r="331" spans="4:4" x14ac:dyDescent="0.3">
      <c r="D331" s="19"/>
    </row>
    <row r="332" spans="4:4" x14ac:dyDescent="0.3">
      <c r="D332" s="19"/>
    </row>
    <row r="333" spans="4:4" x14ac:dyDescent="0.3">
      <c r="D333" s="19"/>
    </row>
    <row r="334" spans="4:4" x14ac:dyDescent="0.3">
      <c r="D334" s="19"/>
    </row>
    <row r="335" spans="4:4" x14ac:dyDescent="0.3">
      <c r="D335" s="19"/>
    </row>
    <row r="336" spans="4:4" x14ac:dyDescent="0.3">
      <c r="D336" s="19"/>
    </row>
    <row r="337" spans="4:4" x14ac:dyDescent="0.3">
      <c r="D337" s="19"/>
    </row>
    <row r="338" spans="4:4" x14ac:dyDescent="0.3">
      <c r="D338" s="19"/>
    </row>
    <row r="339" spans="4:4" x14ac:dyDescent="0.3">
      <c r="D339" s="19"/>
    </row>
    <row r="340" spans="4:4" x14ac:dyDescent="0.3">
      <c r="D340" s="19"/>
    </row>
    <row r="341" spans="4:4" x14ac:dyDescent="0.3">
      <c r="D341" s="19"/>
    </row>
    <row r="342" spans="4:4" x14ac:dyDescent="0.3">
      <c r="D342" s="19"/>
    </row>
    <row r="343" spans="4:4" x14ac:dyDescent="0.3">
      <c r="D343" s="19"/>
    </row>
    <row r="344" spans="4:4" x14ac:dyDescent="0.3">
      <c r="D344" s="19"/>
    </row>
    <row r="345" spans="4:4" x14ac:dyDescent="0.3">
      <c r="D345" s="19"/>
    </row>
    <row r="346" spans="4:4" x14ac:dyDescent="0.3">
      <c r="D346" s="19"/>
    </row>
    <row r="347" spans="4:4" x14ac:dyDescent="0.3">
      <c r="D347" s="19"/>
    </row>
    <row r="348" spans="4:4" x14ac:dyDescent="0.3">
      <c r="D348" s="19"/>
    </row>
    <row r="349" spans="4:4" x14ac:dyDescent="0.3">
      <c r="D349" s="19"/>
    </row>
    <row r="350" spans="4:4" x14ac:dyDescent="0.3">
      <c r="D350" s="19"/>
    </row>
    <row r="351" spans="4:4" x14ac:dyDescent="0.3">
      <c r="D351" s="19"/>
    </row>
    <row r="352" spans="4:4" x14ac:dyDescent="0.3">
      <c r="D352" s="19"/>
    </row>
    <row r="353" spans="4:4" x14ac:dyDescent="0.3">
      <c r="D353" s="19"/>
    </row>
    <row r="354" spans="4:4" x14ac:dyDescent="0.3">
      <c r="D354" s="19"/>
    </row>
    <row r="355" spans="4:4" x14ac:dyDescent="0.3">
      <c r="D355" s="19"/>
    </row>
    <row r="356" spans="4:4" x14ac:dyDescent="0.3">
      <c r="D356" s="19"/>
    </row>
    <row r="357" spans="4:4" x14ac:dyDescent="0.3">
      <c r="D357" s="19"/>
    </row>
    <row r="358" spans="4:4" x14ac:dyDescent="0.3">
      <c r="D358" s="19"/>
    </row>
    <row r="359" spans="4:4" x14ac:dyDescent="0.3">
      <c r="D359" s="19"/>
    </row>
    <row r="360" spans="4:4" x14ac:dyDescent="0.3">
      <c r="D360" s="19"/>
    </row>
    <row r="361" spans="4:4" x14ac:dyDescent="0.3">
      <c r="D361" s="19"/>
    </row>
    <row r="362" spans="4:4" x14ac:dyDescent="0.3">
      <c r="D362" s="19"/>
    </row>
    <row r="363" spans="4:4" x14ac:dyDescent="0.3">
      <c r="D363" s="19"/>
    </row>
    <row r="364" spans="4:4" x14ac:dyDescent="0.3">
      <c r="D364" s="19"/>
    </row>
    <row r="365" spans="4:4" x14ac:dyDescent="0.3">
      <c r="D365" s="19"/>
    </row>
    <row r="366" spans="4:4" x14ac:dyDescent="0.3">
      <c r="D366" s="19"/>
    </row>
    <row r="367" spans="4:4" x14ac:dyDescent="0.3">
      <c r="D367" s="19"/>
    </row>
    <row r="368" spans="4:4" x14ac:dyDescent="0.3">
      <c r="D368" s="19"/>
    </row>
    <row r="369" spans="4:4" x14ac:dyDescent="0.3">
      <c r="D369" s="19"/>
    </row>
    <row r="370" spans="4:4" x14ac:dyDescent="0.3">
      <c r="D370" s="19"/>
    </row>
    <row r="371" spans="4:4" x14ac:dyDescent="0.3">
      <c r="D371" s="19"/>
    </row>
    <row r="372" spans="4:4" x14ac:dyDescent="0.3">
      <c r="D372" s="19"/>
    </row>
    <row r="373" spans="4:4" x14ac:dyDescent="0.3">
      <c r="D373" s="19"/>
    </row>
    <row r="374" spans="4:4" x14ac:dyDescent="0.3">
      <c r="D374" s="19"/>
    </row>
    <row r="375" spans="4:4" x14ac:dyDescent="0.3">
      <c r="D375" s="19"/>
    </row>
    <row r="376" spans="4:4" x14ac:dyDescent="0.3">
      <c r="D376" s="19"/>
    </row>
    <row r="377" spans="4:4" x14ac:dyDescent="0.3">
      <c r="D377" s="19"/>
    </row>
    <row r="378" spans="4:4" x14ac:dyDescent="0.3">
      <c r="D378" s="19"/>
    </row>
    <row r="379" spans="4:4" x14ac:dyDescent="0.3">
      <c r="D379" s="19"/>
    </row>
    <row r="380" spans="4:4" x14ac:dyDescent="0.3">
      <c r="D380" s="19"/>
    </row>
    <row r="381" spans="4:4" x14ac:dyDescent="0.3">
      <c r="D381" s="19"/>
    </row>
    <row r="382" spans="4:4" x14ac:dyDescent="0.3">
      <c r="D382" s="19"/>
    </row>
    <row r="383" spans="4:4" x14ac:dyDescent="0.3">
      <c r="D383" s="19"/>
    </row>
    <row r="384" spans="4:4" x14ac:dyDescent="0.3">
      <c r="D384" s="19"/>
    </row>
    <row r="385" spans="4:4" x14ac:dyDescent="0.3">
      <c r="D385" s="19"/>
    </row>
    <row r="386" spans="4:4" x14ac:dyDescent="0.3">
      <c r="D386" s="19"/>
    </row>
    <row r="387" spans="4:4" x14ac:dyDescent="0.3">
      <c r="D387" s="19"/>
    </row>
    <row r="388" spans="4:4" x14ac:dyDescent="0.3">
      <c r="D388" s="19"/>
    </row>
    <row r="389" spans="4:4" x14ac:dyDescent="0.3">
      <c r="D389" s="19"/>
    </row>
    <row r="390" spans="4:4" x14ac:dyDescent="0.3">
      <c r="D390" s="19"/>
    </row>
    <row r="391" spans="4:4" x14ac:dyDescent="0.3">
      <c r="D391" s="19"/>
    </row>
    <row r="392" spans="4:4" x14ac:dyDescent="0.3">
      <c r="D392" s="19"/>
    </row>
    <row r="393" spans="4:4" x14ac:dyDescent="0.3">
      <c r="D393" s="19"/>
    </row>
    <row r="394" spans="4:4" x14ac:dyDescent="0.3">
      <c r="D394" s="19"/>
    </row>
    <row r="395" spans="4:4" x14ac:dyDescent="0.3">
      <c r="D395" s="19"/>
    </row>
    <row r="396" spans="4:4" x14ac:dyDescent="0.3">
      <c r="D396" s="19"/>
    </row>
    <row r="397" spans="4:4" x14ac:dyDescent="0.3">
      <c r="D397" s="19"/>
    </row>
    <row r="398" spans="4:4" x14ac:dyDescent="0.3">
      <c r="D398" s="19"/>
    </row>
    <row r="399" spans="4:4" x14ac:dyDescent="0.3">
      <c r="D399" s="19"/>
    </row>
    <row r="400" spans="4:4" x14ac:dyDescent="0.3">
      <c r="D400" s="19"/>
    </row>
    <row r="401" spans="4:4" x14ac:dyDescent="0.3">
      <c r="D401" s="19"/>
    </row>
    <row r="402" spans="4:4" x14ac:dyDescent="0.3">
      <c r="D402" s="19"/>
    </row>
    <row r="403" spans="4:4" x14ac:dyDescent="0.3">
      <c r="D403" s="19"/>
    </row>
    <row r="404" spans="4:4" x14ac:dyDescent="0.3">
      <c r="D404" s="19"/>
    </row>
    <row r="405" spans="4:4" x14ac:dyDescent="0.3">
      <c r="D405" s="19"/>
    </row>
    <row r="406" spans="4:4" x14ac:dyDescent="0.3">
      <c r="D406" s="19"/>
    </row>
    <row r="407" spans="4:4" x14ac:dyDescent="0.3">
      <c r="D407" s="19"/>
    </row>
    <row r="408" spans="4:4" x14ac:dyDescent="0.3">
      <c r="D408" s="19"/>
    </row>
    <row r="409" spans="4:4" x14ac:dyDescent="0.3">
      <c r="D409" s="19"/>
    </row>
    <row r="410" spans="4:4" x14ac:dyDescent="0.3">
      <c r="D410" s="19"/>
    </row>
    <row r="411" spans="4:4" x14ac:dyDescent="0.3">
      <c r="D411" s="19"/>
    </row>
    <row r="412" spans="4:4" x14ac:dyDescent="0.3">
      <c r="D412" s="19"/>
    </row>
    <row r="413" spans="4:4" x14ac:dyDescent="0.3">
      <c r="D413" s="19"/>
    </row>
    <row r="414" spans="4:4" x14ac:dyDescent="0.3">
      <c r="D414" s="19"/>
    </row>
    <row r="415" spans="4:4" x14ac:dyDescent="0.3">
      <c r="D415" s="19"/>
    </row>
    <row r="416" spans="4:4" x14ac:dyDescent="0.3">
      <c r="D416" s="19"/>
    </row>
    <row r="417" spans="4:4" x14ac:dyDescent="0.3">
      <c r="D417" s="19"/>
    </row>
    <row r="418" spans="4:4" x14ac:dyDescent="0.3">
      <c r="D418" s="19"/>
    </row>
    <row r="419" spans="4:4" x14ac:dyDescent="0.3">
      <c r="D419" s="19"/>
    </row>
    <row r="420" spans="4:4" x14ac:dyDescent="0.3">
      <c r="D420" s="19"/>
    </row>
    <row r="421" spans="4:4" x14ac:dyDescent="0.3">
      <c r="D421" s="19"/>
    </row>
    <row r="422" spans="4:4" x14ac:dyDescent="0.3">
      <c r="D422" s="19"/>
    </row>
    <row r="423" spans="4:4" x14ac:dyDescent="0.3">
      <c r="D423" s="19"/>
    </row>
    <row r="424" spans="4:4" x14ac:dyDescent="0.3">
      <c r="D424" s="19"/>
    </row>
    <row r="425" spans="4:4" x14ac:dyDescent="0.3">
      <c r="D425" s="19"/>
    </row>
    <row r="426" spans="4:4" x14ac:dyDescent="0.3">
      <c r="D426" s="19"/>
    </row>
    <row r="427" spans="4:4" x14ac:dyDescent="0.3">
      <c r="D427" s="19"/>
    </row>
    <row r="428" spans="4:4" x14ac:dyDescent="0.3">
      <c r="D428" s="19"/>
    </row>
    <row r="429" spans="4:4" x14ac:dyDescent="0.3">
      <c r="D429" s="19"/>
    </row>
    <row r="430" spans="4:4" x14ac:dyDescent="0.3">
      <c r="D430" s="19"/>
    </row>
    <row r="431" spans="4:4" x14ac:dyDescent="0.3">
      <c r="D431" s="19"/>
    </row>
    <row r="432" spans="4:4" x14ac:dyDescent="0.3">
      <c r="D432" s="19"/>
    </row>
    <row r="433" spans="4:4" x14ac:dyDescent="0.3">
      <c r="D433" s="19"/>
    </row>
    <row r="434" spans="4:4" x14ac:dyDescent="0.3">
      <c r="D434" s="19"/>
    </row>
    <row r="435" spans="4:4" x14ac:dyDescent="0.3">
      <c r="D435" s="19"/>
    </row>
    <row r="436" spans="4:4" x14ac:dyDescent="0.3">
      <c r="D436" s="19"/>
    </row>
    <row r="437" spans="4:4" x14ac:dyDescent="0.3">
      <c r="D437" s="19"/>
    </row>
    <row r="438" spans="4:4" x14ac:dyDescent="0.3">
      <c r="D438" s="19"/>
    </row>
    <row r="439" spans="4:4" x14ac:dyDescent="0.3">
      <c r="D439" s="19"/>
    </row>
    <row r="440" spans="4:4" x14ac:dyDescent="0.3">
      <c r="D440" s="19"/>
    </row>
    <row r="441" spans="4:4" x14ac:dyDescent="0.3">
      <c r="D441" s="19"/>
    </row>
    <row r="442" spans="4:4" x14ac:dyDescent="0.3">
      <c r="D442" s="19"/>
    </row>
    <row r="443" spans="4:4" x14ac:dyDescent="0.3">
      <c r="D443" s="19"/>
    </row>
    <row r="444" spans="4:4" x14ac:dyDescent="0.3">
      <c r="D444" s="19"/>
    </row>
    <row r="445" spans="4:4" x14ac:dyDescent="0.3">
      <c r="D445" s="19"/>
    </row>
    <row r="446" spans="4:4" x14ac:dyDescent="0.3">
      <c r="D446" s="19"/>
    </row>
    <row r="447" spans="4:4" x14ac:dyDescent="0.3">
      <c r="D447" s="19"/>
    </row>
    <row r="448" spans="4:4" x14ac:dyDescent="0.3">
      <c r="D448" s="19"/>
    </row>
    <row r="449" spans="4:4" x14ac:dyDescent="0.3">
      <c r="D449" s="19"/>
    </row>
    <row r="450" spans="4:4" x14ac:dyDescent="0.3">
      <c r="D450" s="19"/>
    </row>
    <row r="451" spans="4:4" x14ac:dyDescent="0.3">
      <c r="D451" s="19"/>
    </row>
    <row r="452" spans="4:4" x14ac:dyDescent="0.3">
      <c r="D452" s="19"/>
    </row>
    <row r="453" spans="4:4" x14ac:dyDescent="0.3">
      <c r="D453" s="19"/>
    </row>
    <row r="454" spans="4:4" x14ac:dyDescent="0.3">
      <c r="D454" s="19"/>
    </row>
    <row r="455" spans="4:4" x14ac:dyDescent="0.3">
      <c r="D455" s="19"/>
    </row>
    <row r="456" spans="4:4" x14ac:dyDescent="0.3">
      <c r="D456" s="19"/>
    </row>
    <row r="457" spans="4:4" x14ac:dyDescent="0.3">
      <c r="D457" s="19"/>
    </row>
    <row r="458" spans="4:4" x14ac:dyDescent="0.3">
      <c r="D458" s="19"/>
    </row>
    <row r="459" spans="4:4" x14ac:dyDescent="0.3">
      <c r="D459" s="19"/>
    </row>
    <row r="460" spans="4:4" x14ac:dyDescent="0.3">
      <c r="D460" s="19"/>
    </row>
    <row r="461" spans="4:4" x14ac:dyDescent="0.3">
      <c r="D461" s="19"/>
    </row>
    <row r="462" spans="4:4" x14ac:dyDescent="0.3">
      <c r="D462" s="19"/>
    </row>
    <row r="463" spans="4:4" x14ac:dyDescent="0.3">
      <c r="D463" s="19"/>
    </row>
    <row r="464" spans="4:4" x14ac:dyDescent="0.3">
      <c r="D464" s="19"/>
    </row>
    <row r="465" spans="4:4" x14ac:dyDescent="0.3">
      <c r="D465" s="19"/>
    </row>
    <row r="466" spans="4:4" x14ac:dyDescent="0.3">
      <c r="D466" s="19"/>
    </row>
    <row r="467" spans="4:4" x14ac:dyDescent="0.3">
      <c r="D467" s="19"/>
    </row>
    <row r="468" spans="4:4" x14ac:dyDescent="0.3">
      <c r="D468" s="19"/>
    </row>
    <row r="469" spans="4:4" x14ac:dyDescent="0.3">
      <c r="D469" s="19"/>
    </row>
    <row r="470" spans="4:4" x14ac:dyDescent="0.3">
      <c r="D470" s="19"/>
    </row>
    <row r="471" spans="4:4" x14ac:dyDescent="0.3">
      <c r="D471" s="19"/>
    </row>
    <row r="472" spans="4:4" x14ac:dyDescent="0.3">
      <c r="D472" s="19"/>
    </row>
    <row r="473" spans="4:4" x14ac:dyDescent="0.3">
      <c r="D473" s="19"/>
    </row>
    <row r="474" spans="4:4" x14ac:dyDescent="0.3">
      <c r="D474" s="19"/>
    </row>
    <row r="475" spans="4:4" x14ac:dyDescent="0.3">
      <c r="D475" s="19"/>
    </row>
    <row r="476" spans="4:4" x14ac:dyDescent="0.3">
      <c r="D476" s="19"/>
    </row>
    <row r="477" spans="4:4" x14ac:dyDescent="0.3">
      <c r="D477" s="19"/>
    </row>
    <row r="478" spans="4:4" x14ac:dyDescent="0.3">
      <c r="D478" s="19"/>
    </row>
    <row r="479" spans="4:4" x14ac:dyDescent="0.3">
      <c r="D479" s="19"/>
    </row>
    <row r="480" spans="4:4" x14ac:dyDescent="0.3">
      <c r="D480" s="19"/>
    </row>
    <row r="481" spans="4:4" x14ac:dyDescent="0.3">
      <c r="D481" s="19"/>
    </row>
    <row r="482" spans="4:4" x14ac:dyDescent="0.3">
      <c r="D482" s="19"/>
    </row>
    <row r="483" spans="4:4" x14ac:dyDescent="0.3">
      <c r="D483" s="19"/>
    </row>
    <row r="484" spans="4:4" x14ac:dyDescent="0.3">
      <c r="D484" s="19"/>
    </row>
    <row r="485" spans="4:4" x14ac:dyDescent="0.3">
      <c r="D485" s="19"/>
    </row>
    <row r="486" spans="4:4" x14ac:dyDescent="0.3">
      <c r="D486" s="19"/>
    </row>
    <row r="487" spans="4:4" x14ac:dyDescent="0.3">
      <c r="D487" s="19"/>
    </row>
    <row r="488" spans="4:4" x14ac:dyDescent="0.3">
      <c r="D488" s="19"/>
    </row>
    <row r="489" spans="4:4" x14ac:dyDescent="0.3">
      <c r="D489" s="19"/>
    </row>
    <row r="490" spans="4:4" x14ac:dyDescent="0.3">
      <c r="D490" s="19"/>
    </row>
    <row r="491" spans="4:4" x14ac:dyDescent="0.3">
      <c r="D491" s="19"/>
    </row>
    <row r="492" spans="4:4" x14ac:dyDescent="0.3">
      <c r="D492" s="19"/>
    </row>
    <row r="493" spans="4:4" x14ac:dyDescent="0.3">
      <c r="D493" s="19"/>
    </row>
    <row r="494" spans="4:4" x14ac:dyDescent="0.3">
      <c r="D494" s="19"/>
    </row>
    <row r="495" spans="4:4" x14ac:dyDescent="0.3">
      <c r="D495" s="19"/>
    </row>
    <row r="496" spans="4:4" x14ac:dyDescent="0.3">
      <c r="D496" s="19"/>
    </row>
    <row r="497" spans="4:4" x14ac:dyDescent="0.3">
      <c r="D497" s="19"/>
    </row>
    <row r="498" spans="4:4" x14ac:dyDescent="0.3">
      <c r="D498" s="19"/>
    </row>
    <row r="499" spans="4:4" x14ac:dyDescent="0.3">
      <c r="D499" s="19"/>
    </row>
    <row r="500" spans="4:4" x14ac:dyDescent="0.3">
      <c r="D500" s="19"/>
    </row>
    <row r="501" spans="4:4" x14ac:dyDescent="0.3">
      <c r="D501" s="19"/>
    </row>
    <row r="502" spans="4:4" x14ac:dyDescent="0.3">
      <c r="D502" s="19"/>
    </row>
    <row r="503" spans="4:4" x14ac:dyDescent="0.3">
      <c r="D503" s="19"/>
    </row>
    <row r="504" spans="4:4" x14ac:dyDescent="0.3">
      <c r="D504" s="19"/>
    </row>
    <row r="505" spans="4:4" x14ac:dyDescent="0.3">
      <c r="D505" s="19"/>
    </row>
    <row r="506" spans="4:4" x14ac:dyDescent="0.3">
      <c r="D506" s="19"/>
    </row>
    <row r="507" spans="4:4" x14ac:dyDescent="0.3">
      <c r="D507" s="19"/>
    </row>
    <row r="508" spans="4:4" x14ac:dyDescent="0.3">
      <c r="D508" s="19"/>
    </row>
    <row r="509" spans="4:4" x14ac:dyDescent="0.3">
      <c r="D509" s="19"/>
    </row>
    <row r="510" spans="4:4" x14ac:dyDescent="0.3">
      <c r="D510" s="19"/>
    </row>
    <row r="511" spans="4:4" x14ac:dyDescent="0.3">
      <c r="D511" s="19"/>
    </row>
    <row r="512" spans="4:4" x14ac:dyDescent="0.3">
      <c r="D512" s="19"/>
    </row>
    <row r="513" spans="4:4" x14ac:dyDescent="0.3">
      <c r="D513" s="19"/>
    </row>
    <row r="514" spans="4:4" x14ac:dyDescent="0.3">
      <c r="D514" s="19"/>
    </row>
    <row r="515" spans="4:4" x14ac:dyDescent="0.3">
      <c r="D515" s="19"/>
    </row>
    <row r="516" spans="4:4" x14ac:dyDescent="0.3">
      <c r="D516" s="19"/>
    </row>
    <row r="517" spans="4:4" x14ac:dyDescent="0.3">
      <c r="D517" s="19"/>
    </row>
    <row r="518" spans="4:4" x14ac:dyDescent="0.3">
      <c r="D518" s="19"/>
    </row>
    <row r="519" spans="4:4" x14ac:dyDescent="0.3">
      <c r="D519" s="19"/>
    </row>
    <row r="520" spans="4:4" x14ac:dyDescent="0.3">
      <c r="D520" s="19"/>
    </row>
    <row r="521" spans="4:4" x14ac:dyDescent="0.3">
      <c r="D521" s="19"/>
    </row>
    <row r="522" spans="4:4" x14ac:dyDescent="0.3">
      <c r="D522" s="19"/>
    </row>
    <row r="523" spans="4:4" x14ac:dyDescent="0.3">
      <c r="D523" s="19"/>
    </row>
    <row r="524" spans="4:4" x14ac:dyDescent="0.3">
      <c r="D524" s="19"/>
    </row>
    <row r="525" spans="4:4" x14ac:dyDescent="0.3">
      <c r="D525" s="19"/>
    </row>
    <row r="526" spans="4:4" x14ac:dyDescent="0.3">
      <c r="D526" s="19"/>
    </row>
    <row r="527" spans="4:4" x14ac:dyDescent="0.3">
      <c r="D527" s="19"/>
    </row>
    <row r="528" spans="4:4" x14ac:dyDescent="0.3">
      <c r="D528" s="19"/>
    </row>
    <row r="529" spans="4:4" x14ac:dyDescent="0.3">
      <c r="D529" s="19"/>
    </row>
    <row r="530" spans="4:4" x14ac:dyDescent="0.3">
      <c r="D530" s="19"/>
    </row>
    <row r="531" spans="4:4" x14ac:dyDescent="0.3">
      <c r="D531" s="19"/>
    </row>
    <row r="532" spans="4:4" x14ac:dyDescent="0.3">
      <c r="D532" s="19"/>
    </row>
    <row r="533" spans="4:4" x14ac:dyDescent="0.3">
      <c r="D533" s="19"/>
    </row>
    <row r="534" spans="4:4" x14ac:dyDescent="0.3">
      <c r="D534" s="19"/>
    </row>
    <row r="535" spans="4:4" x14ac:dyDescent="0.3">
      <c r="D535" s="19"/>
    </row>
    <row r="536" spans="4:4" x14ac:dyDescent="0.3">
      <c r="D536" s="19"/>
    </row>
    <row r="537" spans="4:4" x14ac:dyDescent="0.3">
      <c r="D537" s="19"/>
    </row>
    <row r="538" spans="4:4" x14ac:dyDescent="0.3">
      <c r="D538" s="19"/>
    </row>
    <row r="539" spans="4:4" x14ac:dyDescent="0.3">
      <c r="D539" s="19"/>
    </row>
    <row r="540" spans="4:4" x14ac:dyDescent="0.3">
      <c r="D540" s="19"/>
    </row>
    <row r="541" spans="4:4" x14ac:dyDescent="0.3">
      <c r="D541" s="19"/>
    </row>
    <row r="542" spans="4:4" x14ac:dyDescent="0.3">
      <c r="D542" s="19"/>
    </row>
    <row r="543" spans="4:4" x14ac:dyDescent="0.3">
      <c r="D543" s="19"/>
    </row>
    <row r="544" spans="4:4" x14ac:dyDescent="0.3">
      <c r="D544" s="19"/>
    </row>
    <row r="545" spans="4:4" x14ac:dyDescent="0.3">
      <c r="D545" s="19"/>
    </row>
    <row r="546" spans="4:4" x14ac:dyDescent="0.3">
      <c r="D546" s="19"/>
    </row>
    <row r="547" spans="4:4" x14ac:dyDescent="0.3">
      <c r="D547" s="19"/>
    </row>
    <row r="548" spans="4:4" x14ac:dyDescent="0.3">
      <c r="D548" s="19"/>
    </row>
    <row r="549" spans="4:4" x14ac:dyDescent="0.3">
      <c r="D549" s="19"/>
    </row>
    <row r="550" spans="4:4" x14ac:dyDescent="0.3">
      <c r="D550" s="19"/>
    </row>
    <row r="551" spans="4:4" x14ac:dyDescent="0.3">
      <c r="D551" s="19"/>
    </row>
    <row r="552" spans="4:4" x14ac:dyDescent="0.3">
      <c r="D552" s="19"/>
    </row>
    <row r="553" spans="4:4" x14ac:dyDescent="0.3">
      <c r="D553" s="19"/>
    </row>
    <row r="554" spans="4:4" x14ac:dyDescent="0.3">
      <c r="D554" s="19"/>
    </row>
    <row r="555" spans="4:4" x14ac:dyDescent="0.3">
      <c r="D555" s="19"/>
    </row>
    <row r="556" spans="4:4" x14ac:dyDescent="0.3">
      <c r="D556" s="19"/>
    </row>
    <row r="557" spans="4:4" x14ac:dyDescent="0.3">
      <c r="D557" s="19"/>
    </row>
    <row r="558" spans="4:4" x14ac:dyDescent="0.3">
      <c r="D558" s="19"/>
    </row>
    <row r="559" spans="4:4" x14ac:dyDescent="0.3">
      <c r="D559" s="19"/>
    </row>
    <row r="560" spans="4:4" x14ac:dyDescent="0.3">
      <c r="D560" s="19"/>
    </row>
    <row r="561" spans="4:4" x14ac:dyDescent="0.3">
      <c r="D561" s="19"/>
    </row>
    <row r="562" spans="4:4" x14ac:dyDescent="0.3">
      <c r="D562" s="19"/>
    </row>
    <row r="563" spans="4:4" x14ac:dyDescent="0.3">
      <c r="D563" s="19"/>
    </row>
    <row r="564" spans="4:4" x14ac:dyDescent="0.3">
      <c r="D564" s="19"/>
    </row>
    <row r="565" spans="4:4" x14ac:dyDescent="0.3">
      <c r="D565" s="19"/>
    </row>
    <row r="566" spans="4:4" x14ac:dyDescent="0.3">
      <c r="D566" s="19"/>
    </row>
    <row r="567" spans="4:4" x14ac:dyDescent="0.3">
      <c r="D567" s="19"/>
    </row>
    <row r="568" spans="4:4" x14ac:dyDescent="0.3">
      <c r="D568" s="19"/>
    </row>
    <row r="569" spans="4:4" x14ac:dyDescent="0.3">
      <c r="D569" s="19"/>
    </row>
    <row r="570" spans="4:4" x14ac:dyDescent="0.3">
      <c r="D570" s="19"/>
    </row>
    <row r="571" spans="4:4" x14ac:dyDescent="0.3">
      <c r="D571" s="19"/>
    </row>
    <row r="572" spans="4:4" x14ac:dyDescent="0.3">
      <c r="D572" s="19"/>
    </row>
    <row r="573" spans="4:4" x14ac:dyDescent="0.3">
      <c r="D573" s="19"/>
    </row>
    <row r="574" spans="4:4" x14ac:dyDescent="0.3">
      <c r="D574" s="19"/>
    </row>
    <row r="575" spans="4:4" x14ac:dyDescent="0.3">
      <c r="D575" s="19"/>
    </row>
    <row r="576" spans="4:4" x14ac:dyDescent="0.3">
      <c r="D576" s="19"/>
    </row>
    <row r="577" spans="4:4" x14ac:dyDescent="0.3">
      <c r="D577" s="19"/>
    </row>
    <row r="578" spans="4:4" x14ac:dyDescent="0.3">
      <c r="D578" s="19"/>
    </row>
    <row r="579" spans="4:4" x14ac:dyDescent="0.3">
      <c r="D579" s="19"/>
    </row>
    <row r="580" spans="4:4" x14ac:dyDescent="0.3">
      <c r="D580" s="19"/>
    </row>
    <row r="581" spans="4:4" x14ac:dyDescent="0.3">
      <c r="D581" s="19"/>
    </row>
    <row r="582" spans="4:4" x14ac:dyDescent="0.3">
      <c r="D582" s="19"/>
    </row>
    <row r="583" spans="4:4" x14ac:dyDescent="0.3">
      <c r="D583" s="19"/>
    </row>
    <row r="584" spans="4:4" x14ac:dyDescent="0.3">
      <c r="D584" s="19"/>
    </row>
    <row r="585" spans="4:4" x14ac:dyDescent="0.3">
      <c r="D585" s="19"/>
    </row>
    <row r="586" spans="4:4" x14ac:dyDescent="0.3">
      <c r="D586" s="19"/>
    </row>
    <row r="587" spans="4:4" x14ac:dyDescent="0.3">
      <c r="D587" s="19"/>
    </row>
    <row r="588" spans="4:4" x14ac:dyDescent="0.3">
      <c r="D588" s="19"/>
    </row>
    <row r="589" spans="4:4" x14ac:dyDescent="0.3">
      <c r="D589" s="19"/>
    </row>
    <row r="590" spans="4:4" x14ac:dyDescent="0.3">
      <c r="D590" s="19"/>
    </row>
    <row r="591" spans="4:4" x14ac:dyDescent="0.3">
      <c r="D591" s="19"/>
    </row>
    <row r="592" spans="4:4" x14ac:dyDescent="0.3">
      <c r="D592" s="19"/>
    </row>
    <row r="593" spans="4:4" x14ac:dyDescent="0.3">
      <c r="D593" s="19"/>
    </row>
    <row r="594" spans="4:4" x14ac:dyDescent="0.3">
      <c r="D594" s="19"/>
    </row>
    <row r="595" spans="4:4" x14ac:dyDescent="0.3">
      <c r="D595" s="19"/>
    </row>
    <row r="596" spans="4:4" x14ac:dyDescent="0.3">
      <c r="D596" s="19"/>
    </row>
    <row r="597" spans="4:4" x14ac:dyDescent="0.3">
      <c r="D597" s="19"/>
    </row>
    <row r="598" spans="4:4" x14ac:dyDescent="0.3">
      <c r="D598" s="19"/>
    </row>
    <row r="599" spans="4:4" x14ac:dyDescent="0.3">
      <c r="D599" s="19"/>
    </row>
    <row r="600" spans="4:4" x14ac:dyDescent="0.3">
      <c r="D600" s="19"/>
    </row>
    <row r="601" spans="4:4" x14ac:dyDescent="0.3">
      <c r="D601" s="19"/>
    </row>
    <row r="602" spans="4:4" x14ac:dyDescent="0.3">
      <c r="D602" s="19"/>
    </row>
    <row r="603" spans="4:4" x14ac:dyDescent="0.3">
      <c r="D603" s="19"/>
    </row>
    <row r="604" spans="4:4" x14ac:dyDescent="0.3">
      <c r="D604" s="19"/>
    </row>
    <row r="605" spans="4:4" x14ac:dyDescent="0.3">
      <c r="D605" s="19"/>
    </row>
    <row r="606" spans="4:4" x14ac:dyDescent="0.3">
      <c r="D606" s="19"/>
    </row>
    <row r="607" spans="4:4" x14ac:dyDescent="0.3">
      <c r="D607" s="19"/>
    </row>
    <row r="608" spans="4:4" x14ac:dyDescent="0.3">
      <c r="D608" s="19"/>
    </row>
    <row r="609" spans="4:4" x14ac:dyDescent="0.3">
      <c r="D609" s="19"/>
    </row>
    <row r="610" spans="4:4" x14ac:dyDescent="0.3">
      <c r="D610" s="19"/>
    </row>
    <row r="611" spans="4:4" x14ac:dyDescent="0.3">
      <c r="D611" s="19"/>
    </row>
    <row r="612" spans="4:4" x14ac:dyDescent="0.3">
      <c r="D612" s="19"/>
    </row>
    <row r="613" spans="4:4" x14ac:dyDescent="0.3">
      <c r="D613" s="19"/>
    </row>
    <row r="614" spans="4:4" x14ac:dyDescent="0.3">
      <c r="D614" s="19"/>
    </row>
    <row r="615" spans="4:4" x14ac:dyDescent="0.3">
      <c r="D615" s="19"/>
    </row>
    <row r="616" spans="4:4" x14ac:dyDescent="0.3">
      <c r="D616" s="19"/>
    </row>
    <row r="617" spans="4:4" x14ac:dyDescent="0.3">
      <c r="D617" s="19"/>
    </row>
    <row r="618" spans="4:4" x14ac:dyDescent="0.3">
      <c r="D618" s="19"/>
    </row>
    <row r="619" spans="4:4" x14ac:dyDescent="0.3">
      <c r="D619" s="19"/>
    </row>
    <row r="620" spans="4:4" x14ac:dyDescent="0.3">
      <c r="D620" s="19"/>
    </row>
    <row r="621" spans="4:4" x14ac:dyDescent="0.3">
      <c r="D621" s="19"/>
    </row>
    <row r="622" spans="4:4" x14ac:dyDescent="0.3">
      <c r="D622" s="19"/>
    </row>
    <row r="623" spans="4:4" x14ac:dyDescent="0.3">
      <c r="D623" s="19"/>
    </row>
    <row r="624" spans="4:4" x14ac:dyDescent="0.3">
      <c r="D624" s="19"/>
    </row>
    <row r="625" spans="4:4" x14ac:dyDescent="0.3">
      <c r="D625" s="19"/>
    </row>
    <row r="626" spans="4:4" x14ac:dyDescent="0.3">
      <c r="D626" s="19"/>
    </row>
    <row r="627" spans="4:4" x14ac:dyDescent="0.3">
      <c r="D627" s="19"/>
    </row>
    <row r="628" spans="4:4" x14ac:dyDescent="0.3">
      <c r="D628" s="19"/>
    </row>
    <row r="629" spans="4:4" x14ac:dyDescent="0.3">
      <c r="D629" s="19"/>
    </row>
    <row r="630" spans="4:4" x14ac:dyDescent="0.3">
      <c r="D630" s="19"/>
    </row>
    <row r="631" spans="4:4" x14ac:dyDescent="0.3">
      <c r="D631" s="19"/>
    </row>
    <row r="632" spans="4:4" x14ac:dyDescent="0.3">
      <c r="D632" s="19"/>
    </row>
    <row r="633" spans="4:4" x14ac:dyDescent="0.3">
      <c r="D633" s="19"/>
    </row>
    <row r="634" spans="4:4" x14ac:dyDescent="0.3">
      <c r="D634" s="19"/>
    </row>
    <row r="635" spans="4:4" x14ac:dyDescent="0.3">
      <c r="D635" s="19"/>
    </row>
    <row r="636" spans="4:4" x14ac:dyDescent="0.3">
      <c r="D636" s="19"/>
    </row>
    <row r="637" spans="4:4" x14ac:dyDescent="0.3">
      <c r="D637" s="19"/>
    </row>
    <row r="638" spans="4:4" x14ac:dyDescent="0.3">
      <c r="D638" s="19"/>
    </row>
    <row r="639" spans="4:4" x14ac:dyDescent="0.3">
      <c r="D639" s="19"/>
    </row>
    <row r="640" spans="4:4" x14ac:dyDescent="0.3">
      <c r="D640" s="19"/>
    </row>
    <row r="641" spans="4:4" x14ac:dyDescent="0.3">
      <c r="D641" s="19"/>
    </row>
    <row r="642" spans="4:4" x14ac:dyDescent="0.3">
      <c r="D642" s="19"/>
    </row>
    <row r="643" spans="4:4" x14ac:dyDescent="0.3">
      <c r="D643" s="19"/>
    </row>
    <row r="644" spans="4:4" x14ac:dyDescent="0.3">
      <c r="D644" s="19"/>
    </row>
    <row r="645" spans="4:4" x14ac:dyDescent="0.3">
      <c r="D645" s="19"/>
    </row>
    <row r="646" spans="4:4" x14ac:dyDescent="0.3">
      <c r="D646" s="19"/>
    </row>
    <row r="647" spans="4:4" x14ac:dyDescent="0.3">
      <c r="D647" s="19"/>
    </row>
    <row r="648" spans="4:4" x14ac:dyDescent="0.3">
      <c r="D648" s="19"/>
    </row>
    <row r="649" spans="4:4" x14ac:dyDescent="0.3">
      <c r="D649" s="19"/>
    </row>
    <row r="650" spans="4:4" x14ac:dyDescent="0.3">
      <c r="D650" s="19"/>
    </row>
    <row r="651" spans="4:4" x14ac:dyDescent="0.3">
      <c r="D651" s="19"/>
    </row>
    <row r="652" spans="4:4" x14ac:dyDescent="0.3">
      <c r="D652" s="19"/>
    </row>
    <row r="653" spans="4:4" x14ac:dyDescent="0.3">
      <c r="D653" s="19"/>
    </row>
    <row r="654" spans="4:4" x14ac:dyDescent="0.3">
      <c r="D654" s="19"/>
    </row>
    <row r="655" spans="4:4" x14ac:dyDescent="0.3">
      <c r="D655" s="19"/>
    </row>
    <row r="656" spans="4:4" x14ac:dyDescent="0.3">
      <c r="D656" s="19"/>
    </row>
    <row r="657" spans="4:4" x14ac:dyDescent="0.3">
      <c r="D657" s="19"/>
    </row>
    <row r="658" spans="4:4" x14ac:dyDescent="0.3">
      <c r="D658" s="19"/>
    </row>
    <row r="659" spans="4:4" x14ac:dyDescent="0.3">
      <c r="D659" s="19"/>
    </row>
    <row r="660" spans="4:4" x14ac:dyDescent="0.3">
      <c r="D660" s="19"/>
    </row>
    <row r="661" spans="4:4" x14ac:dyDescent="0.3">
      <c r="D661" s="19"/>
    </row>
    <row r="662" spans="4:4" x14ac:dyDescent="0.3">
      <c r="D662" s="19"/>
    </row>
    <row r="663" spans="4:4" x14ac:dyDescent="0.3">
      <c r="D663" s="19"/>
    </row>
    <row r="664" spans="4:4" x14ac:dyDescent="0.3">
      <c r="D664" s="19"/>
    </row>
    <row r="665" spans="4:4" x14ac:dyDescent="0.3">
      <c r="D665" s="19"/>
    </row>
    <row r="666" spans="4:4" x14ac:dyDescent="0.3">
      <c r="D666" s="19"/>
    </row>
    <row r="667" spans="4:4" x14ac:dyDescent="0.3">
      <c r="D667" s="19"/>
    </row>
    <row r="668" spans="4:4" x14ac:dyDescent="0.3">
      <c r="D668" s="19"/>
    </row>
    <row r="669" spans="4:4" x14ac:dyDescent="0.3">
      <c r="D669" s="19"/>
    </row>
    <row r="670" spans="4:4" x14ac:dyDescent="0.3">
      <c r="D670" s="19"/>
    </row>
    <row r="671" spans="4:4" x14ac:dyDescent="0.3">
      <c r="D671" s="19"/>
    </row>
    <row r="672" spans="4:4" x14ac:dyDescent="0.3">
      <c r="D672" s="19"/>
    </row>
    <row r="673" spans="4:4" x14ac:dyDescent="0.3">
      <c r="D673" s="19"/>
    </row>
    <row r="674" spans="4:4" x14ac:dyDescent="0.3">
      <c r="D674" s="19"/>
    </row>
    <row r="675" spans="4:4" x14ac:dyDescent="0.3">
      <c r="D675" s="19"/>
    </row>
    <row r="676" spans="4:4" x14ac:dyDescent="0.3">
      <c r="D676" s="19"/>
    </row>
    <row r="677" spans="4:4" x14ac:dyDescent="0.3">
      <c r="D677" s="19"/>
    </row>
    <row r="678" spans="4:4" x14ac:dyDescent="0.3">
      <c r="D678" s="19"/>
    </row>
    <row r="679" spans="4:4" x14ac:dyDescent="0.3">
      <c r="D679" s="19"/>
    </row>
    <row r="680" spans="4:4" x14ac:dyDescent="0.3">
      <c r="D680" s="19"/>
    </row>
    <row r="681" spans="4:4" x14ac:dyDescent="0.3">
      <c r="D681" s="19"/>
    </row>
    <row r="682" spans="4:4" x14ac:dyDescent="0.3">
      <c r="D682" s="19"/>
    </row>
    <row r="683" spans="4:4" x14ac:dyDescent="0.3">
      <c r="D683" s="19"/>
    </row>
    <row r="684" spans="4:4" x14ac:dyDescent="0.3">
      <c r="D684" s="19"/>
    </row>
    <row r="685" spans="4:4" x14ac:dyDescent="0.3">
      <c r="D685" s="19"/>
    </row>
    <row r="686" spans="4:4" x14ac:dyDescent="0.3">
      <c r="D686" s="19"/>
    </row>
    <row r="687" spans="4:4" x14ac:dyDescent="0.3">
      <c r="D687" s="19"/>
    </row>
    <row r="688" spans="4:4" x14ac:dyDescent="0.3">
      <c r="D688" s="19"/>
    </row>
    <row r="689" spans="4:4" x14ac:dyDescent="0.3">
      <c r="D689" s="19"/>
    </row>
    <row r="690" spans="4:4" x14ac:dyDescent="0.3">
      <c r="D690" s="19"/>
    </row>
    <row r="691" spans="4:4" x14ac:dyDescent="0.3">
      <c r="D691" s="19"/>
    </row>
    <row r="692" spans="4:4" x14ac:dyDescent="0.3">
      <c r="D692" s="19"/>
    </row>
    <row r="693" spans="4:4" x14ac:dyDescent="0.3">
      <c r="D693" s="19"/>
    </row>
    <row r="694" spans="4:4" x14ac:dyDescent="0.3">
      <c r="D694" s="19"/>
    </row>
    <row r="695" spans="4:4" x14ac:dyDescent="0.3">
      <c r="D695" s="19"/>
    </row>
    <row r="696" spans="4:4" x14ac:dyDescent="0.3">
      <c r="D696" s="19"/>
    </row>
    <row r="697" spans="4:4" x14ac:dyDescent="0.3">
      <c r="D697" s="19"/>
    </row>
    <row r="698" spans="4:4" x14ac:dyDescent="0.3">
      <c r="D698" s="19"/>
    </row>
    <row r="699" spans="4:4" x14ac:dyDescent="0.3">
      <c r="D699" s="19"/>
    </row>
    <row r="700" spans="4:4" x14ac:dyDescent="0.3">
      <c r="D700" s="19"/>
    </row>
    <row r="701" spans="4:4" x14ac:dyDescent="0.3">
      <c r="D701" s="19"/>
    </row>
    <row r="702" spans="4:4" x14ac:dyDescent="0.3">
      <c r="D702" s="19"/>
    </row>
    <row r="703" spans="4:4" x14ac:dyDescent="0.3">
      <c r="D703" s="19"/>
    </row>
    <row r="704" spans="4:4" x14ac:dyDescent="0.3">
      <c r="D704" s="19"/>
    </row>
    <row r="705" spans="4:4" x14ac:dyDescent="0.3">
      <c r="D705" s="19"/>
    </row>
    <row r="706" spans="4:4" x14ac:dyDescent="0.3">
      <c r="D706" s="19"/>
    </row>
    <row r="707" spans="4:4" x14ac:dyDescent="0.3">
      <c r="D707" s="19"/>
    </row>
    <row r="708" spans="4:4" x14ac:dyDescent="0.3">
      <c r="D708" s="19"/>
    </row>
    <row r="709" spans="4:4" x14ac:dyDescent="0.3">
      <c r="D709" s="19"/>
    </row>
    <row r="710" spans="4:4" x14ac:dyDescent="0.3">
      <c r="D710" s="19"/>
    </row>
    <row r="711" spans="4:4" x14ac:dyDescent="0.3">
      <c r="D711" s="19"/>
    </row>
    <row r="712" spans="4:4" x14ac:dyDescent="0.3">
      <c r="D712" s="19"/>
    </row>
    <row r="713" spans="4:4" x14ac:dyDescent="0.3">
      <c r="D713" s="19"/>
    </row>
    <row r="714" spans="4:4" x14ac:dyDescent="0.3">
      <c r="D714" s="19"/>
    </row>
    <row r="715" spans="4:4" x14ac:dyDescent="0.3">
      <c r="D715" s="19"/>
    </row>
    <row r="716" spans="4:4" x14ac:dyDescent="0.3">
      <c r="D716" s="19"/>
    </row>
    <row r="717" spans="4:4" x14ac:dyDescent="0.3">
      <c r="D717" s="19"/>
    </row>
    <row r="718" spans="4:4" x14ac:dyDescent="0.3">
      <c r="D718" s="19"/>
    </row>
    <row r="719" spans="4:4" x14ac:dyDescent="0.3">
      <c r="D719" s="19"/>
    </row>
    <row r="720" spans="4:4" x14ac:dyDescent="0.3">
      <c r="D720" s="19"/>
    </row>
    <row r="721" spans="4:4" x14ac:dyDescent="0.3">
      <c r="D721" s="19"/>
    </row>
    <row r="722" spans="4:4" x14ac:dyDescent="0.3">
      <c r="D722" s="19"/>
    </row>
    <row r="723" spans="4:4" x14ac:dyDescent="0.3">
      <c r="D723" s="19"/>
    </row>
    <row r="724" spans="4:4" x14ac:dyDescent="0.3">
      <c r="D724" s="19"/>
    </row>
    <row r="725" spans="4:4" x14ac:dyDescent="0.3">
      <c r="D725" s="19"/>
    </row>
    <row r="726" spans="4:4" x14ac:dyDescent="0.3">
      <c r="D726" s="19"/>
    </row>
    <row r="727" spans="4:4" x14ac:dyDescent="0.3">
      <c r="D727" s="19"/>
    </row>
    <row r="728" spans="4:4" x14ac:dyDescent="0.3">
      <c r="D728" s="19"/>
    </row>
    <row r="729" spans="4:4" x14ac:dyDescent="0.3">
      <c r="D729" s="19"/>
    </row>
    <row r="730" spans="4:4" x14ac:dyDescent="0.3">
      <c r="D730" s="19"/>
    </row>
    <row r="731" spans="4:4" x14ac:dyDescent="0.3">
      <c r="D731" s="19"/>
    </row>
    <row r="732" spans="4:4" x14ac:dyDescent="0.3">
      <c r="D732" s="19"/>
    </row>
    <row r="733" spans="4:4" x14ac:dyDescent="0.3">
      <c r="D733" s="19"/>
    </row>
    <row r="734" spans="4:4" x14ac:dyDescent="0.3">
      <c r="D734" s="19"/>
    </row>
    <row r="735" spans="4:4" x14ac:dyDescent="0.3">
      <c r="D735" s="19"/>
    </row>
    <row r="736" spans="4:4" x14ac:dyDescent="0.3">
      <c r="D736" s="19"/>
    </row>
    <row r="737" spans="4:4" x14ac:dyDescent="0.3">
      <c r="D737" s="19"/>
    </row>
    <row r="738" spans="4:4" x14ac:dyDescent="0.3">
      <c r="D738" s="19"/>
    </row>
    <row r="739" spans="4:4" x14ac:dyDescent="0.3">
      <c r="D739" s="19"/>
    </row>
    <row r="740" spans="4:4" x14ac:dyDescent="0.3">
      <c r="D740" s="19"/>
    </row>
    <row r="741" spans="4:4" x14ac:dyDescent="0.3">
      <c r="D741" s="19"/>
    </row>
    <row r="742" spans="4:4" x14ac:dyDescent="0.3">
      <c r="D742" s="19"/>
    </row>
    <row r="743" spans="4:4" x14ac:dyDescent="0.3">
      <c r="D743" s="19"/>
    </row>
    <row r="744" spans="4:4" x14ac:dyDescent="0.3">
      <c r="D744" s="19"/>
    </row>
    <row r="745" spans="4:4" x14ac:dyDescent="0.3">
      <c r="D745" s="19"/>
    </row>
    <row r="746" spans="4:4" x14ac:dyDescent="0.3">
      <c r="D746" s="19"/>
    </row>
    <row r="747" spans="4:4" x14ac:dyDescent="0.3">
      <c r="D747" s="19"/>
    </row>
    <row r="748" spans="4:4" x14ac:dyDescent="0.3">
      <c r="D748" s="19"/>
    </row>
    <row r="749" spans="4:4" x14ac:dyDescent="0.3">
      <c r="D749" s="19"/>
    </row>
    <row r="750" spans="4:4" x14ac:dyDescent="0.3">
      <c r="D750" s="19"/>
    </row>
    <row r="751" spans="4:4" x14ac:dyDescent="0.3">
      <c r="D751" s="19"/>
    </row>
    <row r="752" spans="4:4" x14ac:dyDescent="0.3">
      <c r="D752" s="19"/>
    </row>
    <row r="753" spans="4:4" x14ac:dyDescent="0.3">
      <c r="D753" s="19"/>
    </row>
    <row r="754" spans="4:4" x14ac:dyDescent="0.3">
      <c r="D754" s="19"/>
    </row>
    <row r="755" spans="4:4" x14ac:dyDescent="0.3">
      <c r="D755" s="19"/>
    </row>
    <row r="756" spans="4:4" x14ac:dyDescent="0.3">
      <c r="D756" s="19"/>
    </row>
    <row r="757" spans="4:4" x14ac:dyDescent="0.3">
      <c r="D757" s="19"/>
    </row>
    <row r="758" spans="4:4" x14ac:dyDescent="0.3">
      <c r="D758" s="19"/>
    </row>
    <row r="759" spans="4:4" x14ac:dyDescent="0.3">
      <c r="D759" s="19"/>
    </row>
    <row r="760" spans="4:4" x14ac:dyDescent="0.3">
      <c r="D760" s="19"/>
    </row>
    <row r="761" spans="4:4" x14ac:dyDescent="0.3">
      <c r="D761" s="19"/>
    </row>
    <row r="762" spans="4:4" x14ac:dyDescent="0.3">
      <c r="D762" s="19"/>
    </row>
    <row r="763" spans="4:4" x14ac:dyDescent="0.3">
      <c r="D763" s="19"/>
    </row>
    <row r="764" spans="4:4" x14ac:dyDescent="0.3">
      <c r="D764" s="19"/>
    </row>
    <row r="765" spans="4:4" x14ac:dyDescent="0.3">
      <c r="D765" s="19"/>
    </row>
    <row r="766" spans="4:4" x14ac:dyDescent="0.3">
      <c r="D766" s="19"/>
    </row>
    <row r="767" spans="4:4" x14ac:dyDescent="0.3">
      <c r="D767" s="19"/>
    </row>
    <row r="768" spans="4:4" x14ac:dyDescent="0.3">
      <c r="D768" s="19"/>
    </row>
    <row r="769" spans="4:4" x14ac:dyDescent="0.3">
      <c r="D769" s="19"/>
    </row>
    <row r="770" spans="4:4" x14ac:dyDescent="0.3">
      <c r="D770" s="19"/>
    </row>
    <row r="771" spans="4:4" x14ac:dyDescent="0.3">
      <c r="D771" s="19"/>
    </row>
    <row r="772" spans="4:4" x14ac:dyDescent="0.3">
      <c r="D772" s="19"/>
    </row>
    <row r="773" spans="4:4" x14ac:dyDescent="0.3">
      <c r="D773" s="19"/>
    </row>
    <row r="774" spans="4:4" x14ac:dyDescent="0.3">
      <c r="D774" s="19"/>
    </row>
    <row r="775" spans="4:4" x14ac:dyDescent="0.3">
      <c r="D775" s="19"/>
    </row>
    <row r="776" spans="4:4" x14ac:dyDescent="0.3">
      <c r="D776" s="19"/>
    </row>
    <row r="777" spans="4:4" x14ac:dyDescent="0.3">
      <c r="D777" s="19"/>
    </row>
    <row r="778" spans="4:4" x14ac:dyDescent="0.3">
      <c r="D778" s="19"/>
    </row>
    <row r="779" spans="4:4" x14ac:dyDescent="0.3">
      <c r="D779" s="19"/>
    </row>
    <row r="780" spans="4:4" x14ac:dyDescent="0.3">
      <c r="D780" s="19"/>
    </row>
    <row r="781" spans="4:4" x14ac:dyDescent="0.3">
      <c r="D781" s="19"/>
    </row>
    <row r="782" spans="4:4" x14ac:dyDescent="0.3">
      <c r="D782" s="19"/>
    </row>
    <row r="783" spans="4:4" x14ac:dyDescent="0.3">
      <c r="D783" s="19"/>
    </row>
    <row r="784" spans="4:4" x14ac:dyDescent="0.3">
      <c r="D784" s="19"/>
    </row>
    <row r="785" spans="4:4" x14ac:dyDescent="0.3">
      <c r="D785" s="19"/>
    </row>
    <row r="786" spans="4:4" x14ac:dyDescent="0.3">
      <c r="D786" s="19"/>
    </row>
    <row r="787" spans="4:4" x14ac:dyDescent="0.3">
      <c r="D787" s="19"/>
    </row>
    <row r="788" spans="4:4" x14ac:dyDescent="0.3">
      <c r="D788" s="19"/>
    </row>
    <row r="789" spans="4:4" x14ac:dyDescent="0.3">
      <c r="D789" s="19"/>
    </row>
    <row r="790" spans="4:4" x14ac:dyDescent="0.3">
      <c r="D790" s="19"/>
    </row>
    <row r="791" spans="4:4" x14ac:dyDescent="0.3">
      <c r="D791" s="19"/>
    </row>
    <row r="792" spans="4:4" x14ac:dyDescent="0.3">
      <c r="D792" s="19"/>
    </row>
    <row r="793" spans="4:4" x14ac:dyDescent="0.3">
      <c r="D793" s="19"/>
    </row>
    <row r="794" spans="4:4" x14ac:dyDescent="0.3">
      <c r="D794" s="19"/>
    </row>
    <row r="795" spans="4:4" x14ac:dyDescent="0.3">
      <c r="D795" s="19"/>
    </row>
    <row r="796" spans="4:4" x14ac:dyDescent="0.3">
      <c r="D796" s="19"/>
    </row>
    <row r="797" spans="4:4" x14ac:dyDescent="0.3">
      <c r="D797" s="19"/>
    </row>
    <row r="798" spans="4:4" x14ac:dyDescent="0.3">
      <c r="D798" s="19"/>
    </row>
    <row r="799" spans="4:4" x14ac:dyDescent="0.3">
      <c r="D799" s="19"/>
    </row>
    <row r="800" spans="4:4" x14ac:dyDescent="0.3">
      <c r="D800" s="19"/>
    </row>
    <row r="801" spans="4:4" x14ac:dyDescent="0.3">
      <c r="D801" s="19"/>
    </row>
    <row r="802" spans="4:4" x14ac:dyDescent="0.3">
      <c r="D802" s="19"/>
    </row>
    <row r="803" spans="4:4" x14ac:dyDescent="0.3">
      <c r="D803" s="19"/>
    </row>
    <row r="804" spans="4:4" x14ac:dyDescent="0.3">
      <c r="D804" s="19"/>
    </row>
    <row r="805" spans="4:4" x14ac:dyDescent="0.3">
      <c r="D805" s="19"/>
    </row>
    <row r="806" spans="4:4" x14ac:dyDescent="0.3">
      <c r="D806" s="19"/>
    </row>
    <row r="807" spans="4:4" x14ac:dyDescent="0.3">
      <c r="D807" s="19"/>
    </row>
    <row r="808" spans="4:4" x14ac:dyDescent="0.3">
      <c r="D808" s="19"/>
    </row>
    <row r="809" spans="4:4" x14ac:dyDescent="0.3">
      <c r="D809" s="19"/>
    </row>
    <row r="810" spans="4:4" x14ac:dyDescent="0.3">
      <c r="D810" s="19"/>
    </row>
    <row r="811" spans="4:4" x14ac:dyDescent="0.3">
      <c r="D811" s="19"/>
    </row>
    <row r="812" spans="4:4" x14ac:dyDescent="0.3">
      <c r="D812" s="19"/>
    </row>
    <row r="813" spans="4:4" x14ac:dyDescent="0.3">
      <c r="D813" s="19"/>
    </row>
    <row r="814" spans="4:4" x14ac:dyDescent="0.3">
      <c r="D814" s="19"/>
    </row>
    <row r="815" spans="4:4" x14ac:dyDescent="0.3">
      <c r="D815" s="19"/>
    </row>
    <row r="816" spans="4:4" x14ac:dyDescent="0.3">
      <c r="D816" s="19"/>
    </row>
    <row r="817" spans="4:4" x14ac:dyDescent="0.3">
      <c r="D817" s="19"/>
    </row>
    <row r="818" spans="4:4" x14ac:dyDescent="0.3">
      <c r="D818" s="19"/>
    </row>
    <row r="819" spans="4:4" x14ac:dyDescent="0.3">
      <c r="D819" s="19"/>
    </row>
    <row r="820" spans="4:4" x14ac:dyDescent="0.3">
      <c r="D820" s="19"/>
    </row>
    <row r="821" spans="4:4" x14ac:dyDescent="0.3">
      <c r="D821" s="19"/>
    </row>
    <row r="822" spans="4:4" x14ac:dyDescent="0.3">
      <c r="D822" s="19"/>
    </row>
    <row r="823" spans="4:4" x14ac:dyDescent="0.3">
      <c r="D823" s="19"/>
    </row>
    <row r="824" spans="4:4" x14ac:dyDescent="0.3">
      <c r="D824" s="19"/>
    </row>
    <row r="825" spans="4:4" x14ac:dyDescent="0.3">
      <c r="D825" s="19"/>
    </row>
    <row r="826" spans="4:4" x14ac:dyDescent="0.3">
      <c r="D826" s="19"/>
    </row>
    <row r="827" spans="4:4" x14ac:dyDescent="0.3">
      <c r="D827" s="19"/>
    </row>
    <row r="828" spans="4:4" x14ac:dyDescent="0.3">
      <c r="D828" s="19"/>
    </row>
    <row r="829" spans="4:4" x14ac:dyDescent="0.3">
      <c r="D829" s="19"/>
    </row>
    <row r="830" spans="4:4" x14ac:dyDescent="0.3">
      <c r="D830" s="19"/>
    </row>
    <row r="831" spans="4:4" x14ac:dyDescent="0.3">
      <c r="D831" s="19"/>
    </row>
    <row r="832" spans="4:4" x14ac:dyDescent="0.3">
      <c r="D832" s="19"/>
    </row>
    <row r="833" spans="4:4" x14ac:dyDescent="0.3">
      <c r="D833" s="19"/>
    </row>
    <row r="834" spans="4:4" x14ac:dyDescent="0.3">
      <c r="D834" s="19"/>
    </row>
    <row r="835" spans="4:4" x14ac:dyDescent="0.3">
      <c r="D835" s="19"/>
    </row>
    <row r="836" spans="4:4" x14ac:dyDescent="0.3">
      <c r="D836" s="19"/>
    </row>
    <row r="837" spans="4:4" x14ac:dyDescent="0.3">
      <c r="D837" s="19"/>
    </row>
    <row r="838" spans="4:4" x14ac:dyDescent="0.3">
      <c r="D838" s="19"/>
    </row>
    <row r="839" spans="4:4" x14ac:dyDescent="0.3">
      <c r="D839" s="19"/>
    </row>
    <row r="840" spans="4:4" x14ac:dyDescent="0.3">
      <c r="D840" s="19"/>
    </row>
    <row r="841" spans="4:4" x14ac:dyDescent="0.3">
      <c r="D841" s="19"/>
    </row>
    <row r="842" spans="4:4" x14ac:dyDescent="0.3">
      <c r="D842" s="19"/>
    </row>
    <row r="843" spans="4:4" x14ac:dyDescent="0.3">
      <c r="D843" s="19"/>
    </row>
    <row r="844" spans="4:4" x14ac:dyDescent="0.3">
      <c r="D844" s="19"/>
    </row>
    <row r="845" spans="4:4" x14ac:dyDescent="0.3">
      <c r="D845" s="19"/>
    </row>
    <row r="846" spans="4:4" x14ac:dyDescent="0.3">
      <c r="D846" s="19"/>
    </row>
    <row r="847" spans="4:4" x14ac:dyDescent="0.3">
      <c r="D847" s="19"/>
    </row>
    <row r="848" spans="4:4" x14ac:dyDescent="0.3">
      <c r="D848" s="19"/>
    </row>
    <row r="849" spans="4:4" x14ac:dyDescent="0.3">
      <c r="D849" s="19"/>
    </row>
    <row r="850" spans="4:4" x14ac:dyDescent="0.3">
      <c r="D850" s="19"/>
    </row>
    <row r="851" spans="4:4" x14ac:dyDescent="0.3">
      <c r="D851" s="19"/>
    </row>
    <row r="852" spans="4:4" x14ac:dyDescent="0.3">
      <c r="D852" s="19"/>
    </row>
    <row r="853" spans="4:4" x14ac:dyDescent="0.3">
      <c r="D853" s="19"/>
    </row>
    <row r="854" spans="4:4" x14ac:dyDescent="0.3">
      <c r="D854" s="19"/>
    </row>
    <row r="855" spans="4:4" x14ac:dyDescent="0.3">
      <c r="D855" s="19"/>
    </row>
    <row r="856" spans="4:4" x14ac:dyDescent="0.3">
      <c r="D856" s="19"/>
    </row>
    <row r="857" spans="4:4" x14ac:dyDescent="0.3">
      <c r="D857" s="19"/>
    </row>
    <row r="858" spans="4:4" x14ac:dyDescent="0.3">
      <c r="D858" s="19"/>
    </row>
    <row r="859" spans="4:4" x14ac:dyDescent="0.3">
      <c r="D859" s="19"/>
    </row>
    <row r="860" spans="4:4" x14ac:dyDescent="0.3">
      <c r="D860" s="19"/>
    </row>
    <row r="861" spans="4:4" x14ac:dyDescent="0.3">
      <c r="D861" s="19"/>
    </row>
    <row r="862" spans="4:4" x14ac:dyDescent="0.3">
      <c r="D862" s="19"/>
    </row>
    <row r="863" spans="4:4" x14ac:dyDescent="0.3">
      <c r="D863" s="19"/>
    </row>
    <row r="864" spans="4:4" x14ac:dyDescent="0.3">
      <c r="D864" s="19"/>
    </row>
    <row r="865" spans="4:4" x14ac:dyDescent="0.3">
      <c r="D865" s="19"/>
    </row>
    <row r="866" spans="4:4" x14ac:dyDescent="0.3">
      <c r="D866" s="19"/>
    </row>
    <row r="867" spans="4:4" x14ac:dyDescent="0.3">
      <c r="D867" s="19"/>
    </row>
    <row r="868" spans="4:4" x14ac:dyDescent="0.3">
      <c r="D868" s="19"/>
    </row>
    <row r="869" spans="4:4" x14ac:dyDescent="0.3">
      <c r="D869" s="19"/>
    </row>
    <row r="870" spans="4:4" x14ac:dyDescent="0.3">
      <c r="D870" s="19"/>
    </row>
    <row r="871" spans="4:4" x14ac:dyDescent="0.3">
      <c r="D871" s="19"/>
    </row>
    <row r="872" spans="4:4" x14ac:dyDescent="0.3">
      <c r="D872" s="19"/>
    </row>
    <row r="873" spans="4:4" x14ac:dyDescent="0.3">
      <c r="D873" s="19"/>
    </row>
    <row r="874" spans="4:4" x14ac:dyDescent="0.3">
      <c r="D874" s="19"/>
    </row>
    <row r="875" spans="4:4" x14ac:dyDescent="0.3">
      <c r="D875" s="19"/>
    </row>
    <row r="876" spans="4:4" x14ac:dyDescent="0.3">
      <c r="D876" s="19"/>
    </row>
    <row r="877" spans="4:4" x14ac:dyDescent="0.3">
      <c r="D877" s="19"/>
    </row>
    <row r="878" spans="4:4" x14ac:dyDescent="0.3">
      <c r="D878" s="19"/>
    </row>
    <row r="879" spans="4:4" x14ac:dyDescent="0.3">
      <c r="D879" s="19"/>
    </row>
    <row r="880" spans="4:4" x14ac:dyDescent="0.3">
      <c r="D880" s="19"/>
    </row>
    <row r="881" spans="4:4" x14ac:dyDescent="0.3">
      <c r="D881" s="19"/>
    </row>
    <row r="882" spans="4:4" x14ac:dyDescent="0.3">
      <c r="D882" s="19"/>
    </row>
    <row r="883" spans="4:4" x14ac:dyDescent="0.3">
      <c r="D883" s="19"/>
    </row>
    <row r="884" spans="4:4" x14ac:dyDescent="0.3">
      <c r="D884" s="19"/>
    </row>
    <row r="885" spans="4:4" x14ac:dyDescent="0.3">
      <c r="D885" s="19"/>
    </row>
    <row r="886" spans="4:4" x14ac:dyDescent="0.3">
      <c r="D886" s="19"/>
    </row>
    <row r="887" spans="4:4" x14ac:dyDescent="0.3">
      <c r="D887" s="19"/>
    </row>
    <row r="888" spans="4:4" x14ac:dyDescent="0.3">
      <c r="D888" s="19"/>
    </row>
    <row r="889" spans="4:4" x14ac:dyDescent="0.3">
      <c r="D889" s="19"/>
    </row>
    <row r="890" spans="4:4" x14ac:dyDescent="0.3">
      <c r="D890" s="19"/>
    </row>
    <row r="891" spans="4:4" x14ac:dyDescent="0.3">
      <c r="D891" s="19"/>
    </row>
    <row r="892" spans="4:4" x14ac:dyDescent="0.3">
      <c r="D892" s="19"/>
    </row>
    <row r="893" spans="4:4" x14ac:dyDescent="0.3">
      <c r="D893" s="19"/>
    </row>
    <row r="894" spans="4:4" x14ac:dyDescent="0.3">
      <c r="D894" s="19"/>
    </row>
    <row r="895" spans="4:4" x14ac:dyDescent="0.3">
      <c r="D895" s="19"/>
    </row>
    <row r="896" spans="4:4" x14ac:dyDescent="0.3">
      <c r="D896" s="19"/>
    </row>
    <row r="897" spans="4:4" x14ac:dyDescent="0.3">
      <c r="D897" s="19"/>
    </row>
    <row r="898" spans="4:4" x14ac:dyDescent="0.3">
      <c r="D898" s="19"/>
    </row>
    <row r="899" spans="4:4" x14ac:dyDescent="0.3">
      <c r="D899" s="19"/>
    </row>
    <row r="900" spans="4:4" x14ac:dyDescent="0.3">
      <c r="D900" s="19"/>
    </row>
    <row r="901" spans="4:4" x14ac:dyDescent="0.3">
      <c r="D901" s="19"/>
    </row>
    <row r="902" spans="4:4" x14ac:dyDescent="0.3">
      <c r="D902" s="19"/>
    </row>
    <row r="903" spans="4:4" x14ac:dyDescent="0.3">
      <c r="D903" s="19"/>
    </row>
    <row r="904" spans="4:4" x14ac:dyDescent="0.3">
      <c r="D904" s="19"/>
    </row>
    <row r="905" spans="4:4" x14ac:dyDescent="0.3">
      <c r="D905" s="19"/>
    </row>
    <row r="906" spans="4:4" x14ac:dyDescent="0.3">
      <c r="D906" s="19"/>
    </row>
    <row r="907" spans="4:4" x14ac:dyDescent="0.3">
      <c r="D907" s="19"/>
    </row>
    <row r="908" spans="4:4" x14ac:dyDescent="0.3">
      <c r="D908" s="19"/>
    </row>
    <row r="909" spans="4:4" x14ac:dyDescent="0.3">
      <c r="D909" s="19"/>
    </row>
    <row r="910" spans="4:4" x14ac:dyDescent="0.3">
      <c r="D910" s="19"/>
    </row>
    <row r="911" spans="4:4" x14ac:dyDescent="0.3">
      <c r="D911" s="19"/>
    </row>
    <row r="912" spans="4:4" x14ac:dyDescent="0.3">
      <c r="D912" s="19"/>
    </row>
    <row r="913" spans="4:4" x14ac:dyDescent="0.3">
      <c r="D913" s="19"/>
    </row>
    <row r="914" spans="4:4" x14ac:dyDescent="0.3">
      <c r="D914" s="19"/>
    </row>
    <row r="915" spans="4:4" x14ac:dyDescent="0.3">
      <c r="D915" s="19"/>
    </row>
    <row r="916" spans="4:4" x14ac:dyDescent="0.3">
      <c r="D916" s="19"/>
    </row>
    <row r="917" spans="4:4" x14ac:dyDescent="0.3">
      <c r="D917" s="19"/>
    </row>
    <row r="918" spans="4:4" x14ac:dyDescent="0.3">
      <c r="D918" s="19"/>
    </row>
    <row r="919" spans="4:4" x14ac:dyDescent="0.3">
      <c r="D919" s="19"/>
    </row>
    <row r="920" spans="4:4" x14ac:dyDescent="0.3">
      <c r="D920" s="19"/>
    </row>
    <row r="921" spans="4:4" x14ac:dyDescent="0.3">
      <c r="D921" s="19"/>
    </row>
    <row r="922" spans="4:4" x14ac:dyDescent="0.3">
      <c r="D922" s="19"/>
    </row>
    <row r="923" spans="4:4" x14ac:dyDescent="0.3">
      <c r="D923" s="19"/>
    </row>
    <row r="924" spans="4:4" x14ac:dyDescent="0.3">
      <c r="D924" s="19"/>
    </row>
    <row r="925" spans="4:4" x14ac:dyDescent="0.3">
      <c r="D925" s="19"/>
    </row>
    <row r="926" spans="4:4" x14ac:dyDescent="0.3">
      <c r="D926" s="19"/>
    </row>
    <row r="927" spans="4:4" x14ac:dyDescent="0.3">
      <c r="D927" s="19"/>
    </row>
    <row r="928" spans="4:4" x14ac:dyDescent="0.3">
      <c r="D928" s="19"/>
    </row>
    <row r="929" spans="4:4" x14ac:dyDescent="0.3">
      <c r="D929" s="19"/>
    </row>
    <row r="930" spans="4:4" x14ac:dyDescent="0.3">
      <c r="D930" s="19"/>
    </row>
    <row r="931" spans="4:4" x14ac:dyDescent="0.3">
      <c r="D931" s="19"/>
    </row>
    <row r="932" spans="4:4" x14ac:dyDescent="0.3">
      <c r="D932" s="19"/>
    </row>
    <row r="933" spans="4:4" x14ac:dyDescent="0.3">
      <c r="D933" s="19"/>
    </row>
    <row r="934" spans="4:4" x14ac:dyDescent="0.3">
      <c r="D934" s="19"/>
    </row>
    <row r="935" spans="4:4" x14ac:dyDescent="0.3">
      <c r="D935" s="19"/>
    </row>
    <row r="936" spans="4:4" x14ac:dyDescent="0.3">
      <c r="D936" s="19"/>
    </row>
    <row r="937" spans="4:4" x14ac:dyDescent="0.3">
      <c r="D937" s="19"/>
    </row>
    <row r="938" spans="4:4" x14ac:dyDescent="0.3">
      <c r="D938" s="19"/>
    </row>
    <row r="939" spans="4:4" x14ac:dyDescent="0.3">
      <c r="D939" s="19"/>
    </row>
    <row r="940" spans="4:4" x14ac:dyDescent="0.3">
      <c r="D940" s="19"/>
    </row>
    <row r="941" spans="4:4" x14ac:dyDescent="0.3">
      <c r="D941" s="19"/>
    </row>
    <row r="942" spans="4:4" x14ac:dyDescent="0.3">
      <c r="D942" s="19"/>
    </row>
    <row r="943" spans="4:4" x14ac:dyDescent="0.3">
      <c r="D943" s="19"/>
    </row>
    <row r="944" spans="4:4" x14ac:dyDescent="0.3">
      <c r="D944" s="19"/>
    </row>
    <row r="945" spans="4:4" x14ac:dyDescent="0.3">
      <c r="D945" s="19"/>
    </row>
    <row r="946" spans="4:4" x14ac:dyDescent="0.3">
      <c r="D946" s="19"/>
    </row>
    <row r="947" spans="4:4" x14ac:dyDescent="0.3">
      <c r="D947" s="19"/>
    </row>
    <row r="948" spans="4:4" x14ac:dyDescent="0.3">
      <c r="D948" s="19"/>
    </row>
    <row r="949" spans="4:4" x14ac:dyDescent="0.3">
      <c r="D949" s="19"/>
    </row>
    <row r="950" spans="4:4" x14ac:dyDescent="0.3">
      <c r="D950" s="19"/>
    </row>
    <row r="951" spans="4:4" x14ac:dyDescent="0.3">
      <c r="D951" s="19"/>
    </row>
    <row r="952" spans="4:4" x14ac:dyDescent="0.3">
      <c r="D952" s="19"/>
    </row>
    <row r="953" spans="4:4" x14ac:dyDescent="0.3">
      <c r="D953" s="19"/>
    </row>
    <row r="954" spans="4:4" x14ac:dyDescent="0.3">
      <c r="D954" s="19"/>
    </row>
    <row r="955" spans="4:4" x14ac:dyDescent="0.3">
      <c r="D955" s="19"/>
    </row>
    <row r="956" spans="4:4" x14ac:dyDescent="0.3">
      <c r="D956" s="19"/>
    </row>
    <row r="957" spans="4:4" x14ac:dyDescent="0.3">
      <c r="D957" s="19"/>
    </row>
    <row r="958" spans="4:4" x14ac:dyDescent="0.3">
      <c r="D958" s="19"/>
    </row>
    <row r="959" spans="4:4" x14ac:dyDescent="0.3">
      <c r="D959" s="19"/>
    </row>
    <row r="960" spans="4:4" x14ac:dyDescent="0.3">
      <c r="D960" s="19"/>
    </row>
    <row r="961" spans="4:4" x14ac:dyDescent="0.3">
      <c r="D961" s="19"/>
    </row>
    <row r="962" spans="4:4" x14ac:dyDescent="0.3">
      <c r="D962" s="19"/>
    </row>
    <row r="963" spans="4:4" x14ac:dyDescent="0.3">
      <c r="D963" s="19"/>
    </row>
    <row r="964" spans="4:4" x14ac:dyDescent="0.3">
      <c r="D964" s="19"/>
    </row>
    <row r="965" spans="4:4" x14ac:dyDescent="0.3">
      <c r="D965" s="19"/>
    </row>
    <row r="966" spans="4:4" x14ac:dyDescent="0.3">
      <c r="D966" s="19"/>
    </row>
    <row r="967" spans="4:4" x14ac:dyDescent="0.3">
      <c r="D967" s="19"/>
    </row>
    <row r="968" spans="4:4" x14ac:dyDescent="0.3">
      <c r="D968" s="19"/>
    </row>
    <row r="969" spans="4:4" x14ac:dyDescent="0.3">
      <c r="D969" s="19"/>
    </row>
    <row r="970" spans="4:4" x14ac:dyDescent="0.3">
      <c r="D970" s="19"/>
    </row>
  </sheetData>
  <mergeCells count="4">
    <mergeCell ref="A39:A41"/>
    <mergeCell ref="A15:A23"/>
    <mergeCell ref="A2:A13"/>
    <mergeCell ref="A25:A37"/>
  </mergeCells>
  <hyperlinks>
    <hyperlink ref="J3" r:id="rId1" xr:uid="{00000000-0004-0000-0000-000001000000}"/>
    <hyperlink ref="J5" r:id="rId2" xr:uid="{00000000-0004-0000-0000-000002000000}"/>
    <hyperlink ref="J6" r:id="rId3" xr:uid="{00000000-0004-0000-0000-000003000000}"/>
    <hyperlink ref="J7" r:id="rId4" xr:uid="{00000000-0004-0000-0000-000004000000}"/>
    <hyperlink ref="J8" r:id="rId5" xr:uid="{00000000-0004-0000-0000-000005000000}"/>
    <hyperlink ref="J9" r:id="rId6" xr:uid="{00000000-0004-0000-0000-000006000000}"/>
    <hyperlink ref="J10" r:id="rId7" xr:uid="{00000000-0004-0000-0000-000007000000}"/>
    <hyperlink ref="J11" r:id="rId8" xr:uid="{00000000-0004-0000-0000-000008000000}"/>
    <hyperlink ref="J12" r:id="rId9" xr:uid="{00000000-0004-0000-0000-000009000000}"/>
    <hyperlink ref="J15" r:id="rId10" xr:uid="{00000000-0004-0000-0000-00000A000000}"/>
    <hyperlink ref="J16" r:id="rId11" xr:uid="{00000000-0004-0000-0000-00000B000000}"/>
    <hyperlink ref="J17" r:id="rId12" xr:uid="{00000000-0004-0000-0000-00000C000000}"/>
    <hyperlink ref="J18" r:id="rId13" xr:uid="{00000000-0004-0000-0000-00000D000000}"/>
    <hyperlink ref="J19" r:id="rId14" xr:uid="{00000000-0004-0000-0000-00000E000000}"/>
    <hyperlink ref="J21" r:id="rId15" xr:uid="{00000000-0004-0000-0000-00000F000000}"/>
    <hyperlink ref="J22" r:id="rId16" xr:uid="{00000000-0004-0000-0000-000010000000}"/>
    <hyperlink ref="J25" r:id="rId17" xr:uid="{00000000-0004-0000-0000-000011000000}"/>
    <hyperlink ref="J26" r:id="rId18" xr:uid="{00000000-0004-0000-0000-000012000000}"/>
    <hyperlink ref="J27" r:id="rId19" xr:uid="{00000000-0004-0000-0000-000013000000}"/>
    <hyperlink ref="J28" r:id="rId20" xr:uid="{00000000-0004-0000-0000-000014000000}"/>
    <hyperlink ref="J30" r:id="rId21" xr:uid="{00000000-0004-0000-0000-000015000000}"/>
    <hyperlink ref="J31" r:id="rId22" xr:uid="{00000000-0004-0000-0000-000016000000}"/>
    <hyperlink ref="J32" r:id="rId23" xr:uid="{00000000-0004-0000-0000-000017000000}"/>
    <hyperlink ref="J33" r:id="rId24" xr:uid="{00000000-0004-0000-0000-000018000000}"/>
    <hyperlink ref="J35" r:id="rId25" xr:uid="{00000000-0004-0000-0000-000019000000}"/>
    <hyperlink ref="J36" r:id="rId26" xr:uid="{00000000-0004-0000-0000-00001A000000}"/>
    <hyperlink ref="J39" r:id="rId27" xr:uid="{00000000-0004-0000-0000-00001B000000}"/>
    <hyperlink ref="J40" r:id="rId28" xr:uid="{00000000-0004-0000-0000-00001C000000}"/>
    <hyperlink ref="J2" r:id="rId29" display="https://www.amazon.com/Apex-Powdered-Agar-Bacteriological-Grade/dp/B01JKCC3H6/ref=sr_1_1?crid=25EQVZUB5EAPH&amp;keywords=bacteriological%2Bagar&amp;qid=1646623368&amp;sprefix=bacteriological%2Bagar%2Caps%2C95&amp;sr=8-1&amp;th=1" xr:uid="{DC93FB74-C807-4B6A-A9FD-59E88B3AA67D}"/>
  </hyperlinks>
  <pageMargins left="0.7" right="0.7" top="0.75" bottom="0.75" header="0" footer="0"/>
  <pageSetup orientation="landscape" r:id="rId30"/>
  <headerFooter>
    <oddHeader>&amp;C
Lab Supplies for At-Home Microbiology course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Saffer</dc:creator>
  <cp:lastModifiedBy>Lisa Scheifele</cp:lastModifiedBy>
  <cp:lastPrinted>2022-07-11T17:17:40Z</cp:lastPrinted>
  <dcterms:created xsi:type="dcterms:W3CDTF">2020-11-09T20:01:57Z</dcterms:created>
  <dcterms:modified xsi:type="dcterms:W3CDTF">2022-07-11T17:19:32Z</dcterms:modified>
</cp:coreProperties>
</file>